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ortatilFA2-12\Desktop\"/>
    </mc:Choice>
  </mc:AlternateContent>
  <bookViews>
    <workbookView xWindow="0" yWindow="0" windowWidth="20430" windowHeight="7500"/>
  </bookViews>
  <sheets>
    <sheet name="tablero" sheetId="4" r:id="rId1"/>
  </sheets>
  <definedNames>
    <definedName name="_xlnm._FilterDatabase" localSheetId="0" hidden="1">tablero!$A$5:$BD$142</definedName>
  </definedNames>
  <calcPr calcId="162913"/>
</workbook>
</file>

<file path=xl/calcChain.xml><?xml version="1.0" encoding="utf-8"?>
<calcChain xmlns="http://schemas.openxmlformats.org/spreadsheetml/2006/main">
  <c r="F207" i="4" l="1"/>
  <c r="F204" i="4"/>
  <c r="W195" i="4"/>
  <c r="W196" i="4" s="1"/>
  <c r="F208" i="4" l="1"/>
  <c r="X192" i="4"/>
  <c r="X29" i="4"/>
  <c r="G201" i="4" l="1"/>
  <c r="F201" i="4"/>
  <c r="H201" i="4" s="1"/>
  <c r="S161" i="4" l="1"/>
  <c r="S164" i="4" s="1"/>
  <c r="S186" i="4"/>
  <c r="S189" i="4" s="1"/>
  <c r="R185" i="4"/>
  <c r="R186" i="4" s="1"/>
  <c r="R187" i="4" s="1"/>
  <c r="R188" i="4" s="1"/>
  <c r="L181" i="4"/>
  <c r="K181" i="4"/>
  <c r="I181" i="4"/>
  <c r="H181" i="4"/>
  <c r="G181" i="4"/>
  <c r="F181" i="4"/>
  <c r="J181" i="4" s="1"/>
  <c r="F189" i="4" s="1"/>
  <c r="J180" i="4"/>
  <c r="H187" i="4" s="1"/>
  <c r="J179" i="4"/>
  <c r="G186" i="4" s="1"/>
  <c r="J178" i="4"/>
  <c r="G185" i="4" s="1"/>
  <c r="J177" i="4"/>
  <c r="H184" i="4" s="1"/>
  <c r="K162" i="4"/>
  <c r="K161" i="4"/>
  <c r="R160" i="4"/>
  <c r="R161" i="4" s="1"/>
  <c r="R162" i="4" s="1"/>
  <c r="R163" i="4" s="1"/>
  <c r="L156" i="4"/>
  <c r="K156" i="4"/>
  <c r="K164" i="4" s="1"/>
  <c r="I156" i="4"/>
  <c r="H156" i="4"/>
  <c r="G156" i="4"/>
  <c r="F156" i="4"/>
  <c r="J156" i="4" s="1"/>
  <c r="F164" i="4" s="1"/>
  <c r="J155" i="4"/>
  <c r="G162" i="4" s="1"/>
  <c r="J154" i="4"/>
  <c r="F161" i="4" s="1"/>
  <c r="K160" i="4"/>
  <c r="J153" i="4"/>
  <c r="I160" i="4" s="1"/>
  <c r="K159" i="4"/>
  <c r="J152" i="4"/>
  <c r="I159" i="4" s="1"/>
  <c r="J148" i="4"/>
  <c r="I148" i="4"/>
  <c r="H148" i="4"/>
  <c r="G148" i="4"/>
  <c r="F148" i="4"/>
  <c r="N86" i="4"/>
  <c r="N21" i="4"/>
  <c r="F184" i="4"/>
  <c r="H185" i="4"/>
  <c r="I185" i="4"/>
  <c r="F160" i="4"/>
  <c r="H162" i="4"/>
  <c r="I162" i="4"/>
  <c r="F185" i="4"/>
  <c r="I187" i="4"/>
  <c r="I186" i="4"/>
  <c r="F186" i="4"/>
  <c r="G187" i="4" l="1"/>
  <c r="J187" i="4" s="1"/>
  <c r="I161" i="4"/>
  <c r="H160" i="4"/>
  <c r="F187" i="4"/>
  <c r="F162" i="4"/>
  <c r="J162" i="4" s="1"/>
  <c r="G160" i="4"/>
  <c r="J185" i="4"/>
  <c r="G189" i="4"/>
  <c r="G164" i="4"/>
  <c r="J164" i="4" s="1"/>
  <c r="I164" i="4"/>
  <c r="G184" i="4"/>
  <c r="H164" i="4"/>
  <c r="F159" i="4"/>
  <c r="G191" i="4"/>
  <c r="H189" i="4"/>
  <c r="J189" i="4" s="1"/>
  <c r="H159" i="4"/>
  <c r="I184" i="4"/>
  <c r="J184" i="4" s="1"/>
  <c r="G159" i="4"/>
  <c r="J159" i="4" s="1"/>
  <c r="H161" i="4"/>
  <c r="H186" i="4"/>
  <c r="J186" i="4" s="1"/>
  <c r="I189" i="4"/>
  <c r="G161" i="4"/>
  <c r="J161" i="4" s="1"/>
  <c r="J160" i="4" l="1"/>
</calcChain>
</file>

<file path=xl/comments1.xml><?xml version="1.0" encoding="utf-8"?>
<comments xmlns="http://schemas.openxmlformats.org/spreadsheetml/2006/main">
  <authors>
    <author>IUCMC</author>
  </authors>
  <commentList>
    <comment ref="K73" authorId="0" shapeId="0">
      <text>
        <r>
          <rPr>
            <b/>
            <sz val="9"/>
            <color indexed="81"/>
            <rFont val="Tahoma"/>
            <family val="2"/>
          </rPr>
          <t>IUCMC:</t>
        </r>
        <r>
          <rPr>
            <sz val="9"/>
            <color indexed="81"/>
            <rFont val="Tahoma"/>
            <family val="2"/>
          </rPr>
          <t xml:space="preserve">
OLE 2014)</t>
        </r>
      </text>
    </comment>
    <comment ref="L73" authorId="0" shapeId="0">
      <text>
        <r>
          <rPr>
            <b/>
            <sz val="9"/>
            <color indexed="81"/>
            <rFont val="Tahoma"/>
            <family val="2"/>
          </rPr>
          <t>IUCMC:</t>
        </r>
        <r>
          <rPr>
            <sz val="9"/>
            <color indexed="81"/>
            <rFont val="Tahoma"/>
            <family val="2"/>
          </rPr>
          <t xml:space="preserve">
OLE 2015</t>
        </r>
      </text>
    </comment>
  </commentList>
</comments>
</file>

<file path=xl/sharedStrings.xml><?xml version="1.0" encoding="utf-8"?>
<sst xmlns="http://schemas.openxmlformats.org/spreadsheetml/2006/main" count="1268" uniqueCount="763">
  <si>
    <t>Relacionamiento externo</t>
  </si>
  <si>
    <t>Gestión Organizacional</t>
  </si>
  <si>
    <t>ESTRATEGIA</t>
  </si>
  <si>
    <t>PROGRAMA</t>
  </si>
  <si>
    <t>PROYECTO</t>
  </si>
  <si>
    <t>META</t>
  </si>
  <si>
    <t>INDICADOR</t>
  </si>
  <si>
    <t>FRECUENCIA DE MEDICIÓN</t>
  </si>
  <si>
    <t>RESULTADO FINAL</t>
  </si>
  <si>
    <t>EJE</t>
  </si>
  <si>
    <t>Actualizar el Proyecto Educativo Institucional, teniendo en cuenta los lineamientos de Ministerio de Educación Nacional.</t>
  </si>
  <si>
    <t>Estructurar e implementar el plan de acción para la actualización del Proyecto Educativo Institucional.</t>
  </si>
  <si>
    <t>Gestión Jurídica</t>
  </si>
  <si>
    <t>Actualización Normativa</t>
  </si>
  <si>
    <t>&gt;=1 PEI actualizado</t>
  </si>
  <si>
    <t>No.  de PEI actualizado</t>
  </si>
  <si>
    <t>Anual</t>
  </si>
  <si>
    <t>Año 1: cumplimiento de la meta</t>
  </si>
  <si>
    <t>Fortalecimiento Académico – Investigativo</t>
  </si>
  <si>
    <t>Consolidar un sistema de aseguramiento de calidad que permita la toma de decisiones,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</si>
  <si>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</si>
  <si>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Sistema Integrado de Aseguramiento de la Calidad (S.I.A.C)</t>
  </si>
  <si>
    <t>Autoevaluación con fines de Acreditación</t>
  </si>
  <si>
    <t>Año1: &gt;=2</t>
  </si>
  <si>
    <t>Año2: &gt;=5</t>
  </si>
  <si>
    <t>Renovación De Registros Calificados</t>
  </si>
  <si>
    <t>&gt;=100% de Programas con Registro Calificado</t>
  </si>
  <si>
    <t>Año1: &gt;= 100%</t>
  </si>
  <si>
    <t>Año2: &gt;= 100%</t>
  </si>
  <si>
    <t>Año3: &gt;= 100%</t>
  </si>
  <si>
    <t>Año4: &gt;=100%</t>
  </si>
  <si>
    <t>Identificar las líneas de trabajo en los programas de pregrado  (Competencias Genéricas y las Especificas por programa) para aplicar los métodos de evaluación tipo pruebas Saber –Pro</t>
  </si>
  <si>
    <t>Pruebas Saber-Pro</t>
  </si>
  <si>
    <t>Fortalecimiento Pruebas Saber-Pro</t>
  </si>
  <si>
    <t>Ampliar el portafolio de programas académicos que conlleven al crecimiento del número de estudiantes de la IUCMC</t>
  </si>
  <si>
    <t>Cobertura Académica</t>
  </si>
  <si>
    <t>Oferta de Nuevos Programas de Pregrado-Posgrado</t>
  </si>
  <si>
    <t>No. de programas de pregrado
No. de programas de posgrado
No. de licenciaturas ofertadas</t>
  </si>
  <si>
    <t>Cuatrienal
seguimiento anual</t>
  </si>
  <si>
    <t>Diseñar e implementar programas de formación continua para atender las necesidades de capacitación de las diferentes partes interesadas y la sociedad</t>
  </si>
  <si>
    <t>Oferta de Programas Académicos y de Extensión</t>
  </si>
  <si>
    <t>Centro de Formación Virtual</t>
  </si>
  <si>
    <t>&gt;= 1 Centro funcionando</t>
  </si>
  <si>
    <t>No. de centros estructurados y funcionando</t>
  </si>
  <si>
    <t>Cuatrienal seguimiento anual</t>
  </si>
  <si>
    <t>Año 4: Cumplimiento de la meta</t>
  </si>
  <si>
    <t>Portafolio de Educación Continua</t>
  </si>
  <si>
    <t>&gt;=60% de programas ofertados y realizados con participación de partes interesadas y sociedad</t>
  </si>
  <si>
    <t>Año 1:&gt;= 10%
Año 2:&gt;= 30%
Año 3:&gt;=60%</t>
  </si>
  <si>
    <t>Evaluar, diseñar y presentar propuesta para la creación de oficina de admisiones, registro y control académico</t>
  </si>
  <si>
    <t>Admisión, Registro y Control Académico</t>
  </si>
  <si>
    <t>Gestión y Organización Oficina de Admisión, Registro y Control Académico</t>
  </si>
  <si>
    <t>Año 3: &gt;= 70%</t>
  </si>
  <si>
    <t>Fortalecer el nivel del idioma inglés aumentando el número de créditos académicos en las mallas curriculares de los programas para alcanzar el nivel B1 según el marco común europeo</t>
  </si>
  <si>
    <t>Bilingüismo</t>
  </si>
  <si>
    <t>100% de los programas académicos contienen la incorporación de créditos en inglés</t>
  </si>
  <si>
    <t>Cuatrienal</t>
  </si>
  <si>
    <t>Año 4:&gt;=Cumplimiento total de la mera</t>
  </si>
  <si>
    <t>Mejorar académicamente el programa para el desarrollo humano del idioma inglés como contribución al desarrollo social competente de la región</t>
  </si>
  <si>
    <t>Incentivar el uso de las TIC tanto en docentes como estudiantes para desarrollar estrategias que mejoren el proceso de apropiación del idioma</t>
  </si>
  <si>
    <t>Competencia en idiomas</t>
  </si>
  <si>
    <t>Fortalecimiento de la competencia en idioma inglés</t>
  </si>
  <si>
    <t>&gt;=70% de estudiantes del curso extensión Ingles  alcanzan el nivel B1</t>
  </si>
  <si>
    <t>Fomentar el aumento de la competencia mediante la participación activa del personal en capacitaciones así como la retroalimentación y aplicación en los cargos que desempeñan</t>
  </si>
  <si>
    <t>Formación y Capacitación</t>
  </si>
  <si>
    <t>Desarrollo de Competencias del Personal docente.</t>
  </si>
  <si>
    <t>&gt;=5 docentes de planta en formación doctoral</t>
  </si>
  <si>
    <t xml:space="preserve">Cuatrienal </t>
  </si>
  <si>
    <t>Año 4: Cumplimiento total de la meta.</t>
  </si>
  <si>
    <t>Desarrollo de Competencias del Personal docente</t>
  </si>
  <si>
    <t>Cuatrienal
seguimiento anual</t>
  </si>
  <si>
    <t>≥ 5 convocatorias para semilleros</t>
  </si>
  <si>
    <t>Convocatorias semilleros de investigación</t>
  </si>
  <si>
    <t>Año1: &gt;= 1</t>
  </si>
  <si>
    <t>Año2: &gt;= 2</t>
  </si>
  <si>
    <t>Promover el sistema de investigaciones y sus políticas con el objetivo de constituirla como eje integrador entre la enseñanza, el relacionamiento externo y los procesos investigativos</t>
  </si>
  <si>
    <t>Sistema de Investigación Institucional</t>
  </si>
  <si>
    <t>Vicerrectoría de Investigaciones</t>
  </si>
  <si>
    <t>&gt;=1 propuesta de una Vicerrectoría de Investigaciones</t>
  </si>
  <si>
    <t>Una Propuesta de Vicerrectoría de Investigaciones</t>
  </si>
  <si>
    <t>Propiedad Intelectual</t>
  </si>
  <si>
    <t>Un Estatuto de Propiedad Intelectual</t>
  </si>
  <si>
    <t>Estatuto de Propiedad Intelectual</t>
  </si>
  <si>
    <t>Política de Investigación Institucional</t>
  </si>
  <si>
    <t>Una propuesta de la Política de Investigaciones</t>
  </si>
  <si>
    <t>Política de Investigaciones</t>
  </si>
  <si>
    <t>Bianual</t>
  </si>
  <si>
    <t>Año 2: cumplimiento de la meta</t>
  </si>
  <si>
    <t>Plan de Incentivos</t>
  </si>
  <si>
    <t>Un plan de Incentivos por Producción Académico-Científica</t>
  </si>
  <si>
    <t>Un plan de Incentivos por Producción Académico- Científica</t>
  </si>
  <si>
    <t>Difundir y divulgar los resultados del sistema de Investigación Institucional, que permita el posicionamiento de la institución y el empoderamiento de las comunidades en procesos de Ciencia, tecnología e innovación</t>
  </si>
  <si>
    <t>Visibilidad y Circulación del Conocimiento y los Saberes</t>
  </si>
  <si>
    <t>Revistas Institucionales Investigativa</t>
  </si>
  <si>
    <t>≥ 1 Revista interdisciplinaria</t>
  </si>
  <si>
    <t>Número de revistas creadas y/o actualizadas</t>
  </si>
  <si>
    <t>Año 2: cumplimiento de la meta.</t>
  </si>
  <si>
    <t>Reconocimiento Grupos de Investigación</t>
  </si>
  <si>
    <t>&gt;= 6 grupos de investigación reconocidos por Colciencias</t>
  </si>
  <si>
    <t>Número de grupos de investigación reconocidos</t>
  </si>
  <si>
    <t>Cuatrienal con seguimiento anual</t>
  </si>
  <si>
    <t>Formulación de Proyectos Externos e Internos</t>
  </si>
  <si>
    <t>≥ 30 proyectos de investigación  formulados, en ejecución o terminados</t>
  </si>
  <si>
    <t>Número de proyectos de investigación  formulados, en ejecución o terminados</t>
  </si>
  <si>
    <t>Producción de Nuevo Conocimiento</t>
  </si>
  <si>
    <t>≥ 80%  artículos científicos publicados en revistas científicas o capítulos de libros o libros (proyección 15)</t>
  </si>
  <si>
    <t>Número de artículos, capítulos de libros o libros publicados</t>
  </si>
  <si>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</si>
  <si>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Gestión de Recursos Tecnológicos</t>
  </si>
  <si>
    <t>Medios Educativos</t>
  </si>
  <si>
    <t>&gt;=80% de acciones implementadas resultado del plan de mejoramiento</t>
  </si>
  <si>
    <t>Año 1: &gt;= Diagnostico - Plan de mejoramiento</t>
  </si>
  <si>
    <t>seguimiento anual</t>
  </si>
  <si>
    <t>Año 2: &gt;= 30%</t>
  </si>
  <si>
    <t>Año 3: &gt;= 50%</t>
  </si>
  <si>
    <t>Año 4: &gt;= 80%</t>
  </si>
  <si>
    <t>Actualizar y mantener los recursos bibliográficos necesarios para el desarrollo de los programas académicos</t>
  </si>
  <si>
    <t>Gestión de la Colección</t>
  </si>
  <si>
    <t>Desarrollo de la Colección</t>
  </si>
  <si>
    <t>&gt;=80% de inversión</t>
  </si>
  <si>
    <t>Año 1: &gt;= 80%</t>
  </si>
  <si>
    <t>Año 2: &gt;= 80%</t>
  </si>
  <si>
    <t>Año 3: &gt;= 80%</t>
  </si>
  <si>
    <t>Estructurar la creación de un repositorio digital para la conservación y consulta de la producción intelectual  de estudiantes y docentes</t>
  </si>
  <si>
    <t>Repositorio Digital</t>
  </si>
  <si>
    <t>Implementación del Repositorio Digital</t>
  </si>
  <si>
    <t>&gt;=1 Repositorio funcionando</t>
  </si>
  <si>
    <t>No. de Repositorios</t>
  </si>
  <si>
    <t>Impulsar en toda la comunidad académica los servicios de biblioteca generando una descentralización bajo estrategias de acercamiento de colección y base de datos in-situ (llegar a los programas)</t>
  </si>
  <si>
    <t>Biblioteca  in-situ</t>
  </si>
  <si>
    <t>Campaña de consulta</t>
  </si>
  <si>
    <t>&gt;=80%</t>
  </si>
  <si>
    <t>Año1: &gt;= 80%</t>
  </si>
  <si>
    <t>Año2: &gt;= 80%</t>
  </si>
  <si>
    <t>Año3: &gt;= 80%</t>
  </si>
  <si>
    <t>Año4: &gt;= 80%</t>
  </si>
  <si>
    <t>&gt;=5% de incremento con relación al año anterior</t>
  </si>
  <si>
    <t>Año1: &gt;= 1%</t>
  </si>
  <si>
    <t>Año2: &gt;= 2%</t>
  </si>
  <si>
    <t>Año3: &gt;= 4%</t>
  </si>
  <si>
    <t>Año4: &gt;= 5%</t>
  </si>
  <si>
    <t>Contribuir a la solución de las diferentes problemáticas del entorno, generando programas y proyectos de relacionamiento con el sector externo en articulación con la docencia y la investigación, aportando a la solución de los problemas de la sociedad.</t>
  </si>
  <si>
    <t>Estructurar la proyección social institucional teniendo como lineamiento las condiciones de calidad exigidas por el Ministerio de Educación Nacional</t>
  </si>
  <si>
    <t>Estructura Relacionamiento Externo</t>
  </si>
  <si>
    <t>Nueva Dimensión Proyección Social Universitaria</t>
  </si>
  <si>
    <t>&gt;=1 estructura definida y aprobada</t>
  </si>
  <si>
    <t>No. de estructuras definidas</t>
  </si>
  <si>
    <t>Año 1: cumplimiento de la meta.</t>
  </si>
  <si>
    <t>Relacionamiento Externo</t>
  </si>
  <si>
    <t>Generar e implementar el plan de trabajo con la nueva estructura del proceso de proyección social.</t>
  </si>
  <si>
    <t>Implementación Proyección Social Universitaria</t>
  </si>
  <si>
    <t>&gt;=80% de implementación del plan de trabajo</t>
  </si>
  <si>
    <t>Año 1:  N.A</t>
  </si>
  <si>
    <t>Año 2: &gt;=30%</t>
  </si>
  <si>
    <t>Año 3:&gt;= 50%</t>
  </si>
  <si>
    <t>Año 4:&gt;= 80%</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</si>
  <si>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</si>
  <si>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Gestionar alianzas estratégicas para formular proyectos que permitan el fortalecimiento de los procesos académicos, investigativos, proyección social y la extensión de la institución a través de  convenios o acuerdos con instituciones públicas o privadas  que posibiliten la integración con dinámicas nacionales e internacionales</t>
  </si>
  <si>
    <t>Cooperación Interinstitucional</t>
  </si>
  <si>
    <t>No. de Proyectos de investigación, innovación creación artística y cultural y/o proyección desarrollados como producto de la cooperación académica y profesional, realizada por directivos, profesores y estudiantes del programa, con miembros de comunidades nacionales e internacionales de reconocido liderazgo en el área del programa</t>
  </si>
  <si>
    <t>Año1: &gt;= 2
Año2: &gt;= 4
Año 3: &gt;=5
Año 4: &gt;=7</t>
  </si>
  <si>
    <t>Relaciones Interinstitucionales y de Internacionalización</t>
  </si>
  <si>
    <t>Proyectos Internacionales</t>
  </si>
  <si>
    <t>&gt;=4 redes con participación activa</t>
  </si>
  <si>
    <t>No. de redes en las que se participa</t>
  </si>
  <si>
    <t>Año 3: &gt;=3</t>
  </si>
  <si>
    <t>Año 4: &gt;=4</t>
  </si>
  <si>
    <t>Promover la Flexibilización e internacionalización de  los currículos de los programas académicos de la Institución, para fortalecer las competencias y  la movilidad  de los estudiantes y docentes de la IUCMC.</t>
  </si>
  <si>
    <t>Movilidad  Académica</t>
  </si>
  <si>
    <t>&gt;=80% de actividades de movilidad ejecutadas</t>
  </si>
  <si>
    <t>&gt;=10 No. de currículos actualizados por programa académico</t>
  </si>
  <si>
    <t>No. de currículos actualizados tomando como referencia los convenios aprobados para trabajar y según vencimiento de registros calificados.</t>
  </si>
  <si>
    <t>Año1: &gt;= N.A</t>
  </si>
  <si>
    <t>Año2: &gt;= 1</t>
  </si>
  <si>
    <t>Año3: &gt;= 5</t>
  </si>
  <si>
    <t>Año4: &gt;= 10</t>
  </si>
  <si>
    <t>Identificar las necesidades del entorno que sirvan de insumo para las propuestas  de los trabajos de grado que realicen los estudiantes para obtener sus títulos en los diferentes programas que oferta la institución.</t>
  </si>
  <si>
    <t>Egresados</t>
  </si>
  <si>
    <t>Diagnóstico</t>
  </si>
  <si>
    <t>&gt;=8 informes presentados identificando necesidades por programa académico</t>
  </si>
  <si>
    <t>No. de informes presentados con las necesidades identificadas</t>
  </si>
  <si>
    <t>Semestral</t>
  </si>
  <si>
    <t>Meta de cumplimiento por semestre</t>
  </si>
  <si>
    <t>Gestionar alianzas con el sector externo para promover la vinculación de los egresados de la institución al sector laboral</t>
  </si>
  <si>
    <t>Estrategias que faciliten el paso del estudiante al mundo laboral</t>
  </si>
  <si>
    <t>&gt;=70% de empresas vinculadas a la institución</t>
  </si>
  <si>
    <t>Año 1: &gt;= N.A</t>
  </si>
  <si>
    <t>(incluye empresas del sector público-privado)</t>
  </si>
  <si>
    <t>Año 4: &gt;= 70%</t>
  </si>
  <si>
    <t>Año 2: &gt;= 40%</t>
  </si>
  <si>
    <t>Realizar seguimiento y evaluar el impacto del programa en el entorno.</t>
  </si>
  <si>
    <t>Caracterización de Egresados</t>
  </si>
  <si>
    <t>&gt;=75% de empleabilidad</t>
  </si>
  <si>
    <t>No. de graduados empleados /número de egresados</t>
  </si>
  <si>
    <t>Año 1: &gt;= 75%</t>
  </si>
  <si>
    <t>Año 2: &gt;= 75%</t>
  </si>
  <si>
    <t>Año 3: &gt;= 75%</t>
  </si>
  <si>
    <t>Año 4: &gt;= 75%</t>
  </si>
  <si>
    <t>Fortalecimiento y posicionamiento de la institución mediante la articulación de las relaciones universidad - empresa - estado</t>
  </si>
  <si>
    <t>Creación e implementación de una unidad de emprendimiento de  formación y asistencia técnica empresarial</t>
  </si>
  <si>
    <t>Relacionamiento Universidad - Empresa - Estado</t>
  </si>
  <si>
    <t>Centro de Asistencia Técnica y Formación Empresarial</t>
  </si>
  <si>
    <t>No. de Centros Estructurados y Funcionando</t>
  </si>
  <si>
    <t>Bianual con seguimiento anual</t>
  </si>
  <si>
    <t>Aportar en propuestas para la  transformación de la ciudad  a través de la planeación, priorización y ejecución de proyectos</t>
  </si>
  <si>
    <t>Centro de Estudios Urbanos</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</si>
  <si>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</si>
  <si>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Estructurar el modelo de bienestar institucional de acuerdo a las condiciones básicas de calidad exigidas para las IES alineadas a la capacidad institucional</t>
  </si>
  <si>
    <t>Bienestar Institucional</t>
  </si>
  <si>
    <t>Nueva dimensión del Bienestar Institucional</t>
  </si>
  <si>
    <t>&gt;=1 Modelo de Bienestar Diseñado</t>
  </si>
  <si>
    <t>No. de Modelos Diseñados</t>
  </si>
  <si>
    <t>Generar e implementar el plan de trabajo con la nueva estructura del proceso de Bienestar Institucional</t>
  </si>
  <si>
    <t>Implementación Bienestar Institucional</t>
  </si>
  <si>
    <t>Evaluar  las condiciones laborales del personal, que conlleven a disminuir los niveles de  ausentismo, el índice de enfermedades laborales y accidentes de trabajo que se puedan presentar</t>
  </si>
  <si>
    <t>Plan de Bienestar Social Laboral</t>
  </si>
  <si>
    <t>Sistema de Gestión de Seguridad y Salud en el Trabajo</t>
  </si>
  <si>
    <t>&gt;=1 Sistema Certificado</t>
  </si>
  <si>
    <t>No. de Sistemas Certificados</t>
  </si>
  <si>
    <t>Bianual seguimiento anual</t>
  </si>
  <si>
    <t>Consolidar un sistema de aseguramiento de calidad que permita la toma de decisiones y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</si>
  <si>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</si>
  <si>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Gestión Integral de Calidad</t>
  </si>
  <si>
    <t>&gt;=2 Sistemas Certificados (NTCGP 1000, NTC 5580)</t>
  </si>
  <si>
    <t>No. de Sistemas certificados.</t>
  </si>
  <si>
    <t>Trianual con seguimiento anual</t>
  </si>
  <si>
    <t>Año 3: &gt;=2  certificaciones</t>
  </si>
  <si>
    <t>Seguridad de la Información</t>
  </si>
  <si>
    <t>&gt;=50% de los Sistemas de Información de la IUCMC integrados</t>
  </si>
  <si>
    <t>Año 1: N.A</t>
  </si>
  <si>
    <t>Año 2: 10%</t>
  </si>
  <si>
    <t>Año 3: 30%</t>
  </si>
  <si>
    <t>Año 4: 50%</t>
  </si>
  <si>
    <t>Sistema de Gestión Ambiental</t>
  </si>
  <si>
    <t>&gt;=80  del plan del sistema ambiental implementado</t>
  </si>
  <si>
    <t>Año 1: 10%</t>
  </si>
  <si>
    <t>Año 2: 30%</t>
  </si>
  <si>
    <t>Año 3: 50%</t>
  </si>
  <si>
    <t>Año 4: 80%</t>
  </si>
  <si>
    <t>Definir el estilo de dirección institucional que permita alcanzar los resultados esperados dentro los lineamientos estratégicos de la institución.</t>
  </si>
  <si>
    <t>Actualización del Código de Buen Gobierno</t>
  </si>
  <si>
    <t>&gt;=1 Código de Buen Gobierno</t>
  </si>
  <si>
    <t>No. de códigos actualizados</t>
  </si>
  <si>
    <t>Establecer, monitorear  planes de mejoramiento acordados a partir de las evaluaciones realizadas al personal docente y administrativo de la Institución</t>
  </si>
  <si>
    <t>Mecanismos de Evaluación del Personal</t>
  </si>
  <si>
    <t>&gt;=80% de planes de mejoramiento implementados resultado de evaluaciones del personal docente y administrativo</t>
  </si>
  <si>
    <t>Año 2: 20%</t>
  </si>
  <si>
    <t>Año 3: 40%</t>
  </si>
  <si>
    <t>Desarrollo de Competencias del Personal administrativo</t>
  </si>
  <si>
    <t>&gt;=80% de competencias desarrolladas</t>
  </si>
  <si>
    <t>Analizar la planta actual de personal docente-administrativo de acuerdo a las necesidades de la Institución.</t>
  </si>
  <si>
    <t>Estructura Académica – Administrativa</t>
  </si>
  <si>
    <t>Ampliación Planta de Personal</t>
  </si>
  <si>
    <t>&gt;=80% de nueva planta</t>
  </si>
  <si>
    <t>Año4: cumplimiento total de la meta</t>
  </si>
  <si>
    <t>Establecer una metodología que permita evaluar de manera constante  las funciones  del personal articulado al que hacer institucional y a la normatividad aplicable al proceso de Gestión y -Desarrollo del Talento Humano.</t>
  </si>
  <si>
    <t>Actualización Manual de Funciones</t>
  </si>
  <si>
    <t>&gt;= 1 manual de funciones actualizado</t>
  </si>
  <si>
    <t>Año 3: cumplimiento de la meta</t>
  </si>
  <si>
    <t>Año 4: cumplimiento de la meta</t>
  </si>
  <si>
    <t>Realizar evaluación y análisis de la información contable que permita la convergencia al nuevo marco técnico normativo para las entidades de Gobierno</t>
  </si>
  <si>
    <t>Gestión Contable y Financiera</t>
  </si>
  <si>
    <t>Implementación Normas NICSP</t>
  </si>
  <si>
    <t>&gt;=100% de aplicación de las normas NICSP</t>
  </si>
  <si>
    <t>Bianual Seguimiento Anual</t>
  </si>
  <si>
    <t>2016: Preparación obligatoria.
Año 2: Aplicación</t>
  </si>
  <si>
    <t>Unificar la información académico - administrativa -financiera, acorde a las necesidades normativas y  al crecimiento de la  Institución cumpliendo con el decreto2450 de 2015 del Ministerio de Educación Nacional.</t>
  </si>
  <si>
    <t>Articulación -Académico-Administrativo - Financiero</t>
  </si>
  <si>
    <t>80% de la información académico-financiera unificada</t>
  </si>
  <si>
    <t>Año 4: cumplimiento de la meta.</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</si>
  <si>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</si>
  <si>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</si>
  <si>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Comunicación y Mercadeo  Institucional</t>
  </si>
  <si>
    <t>Fortalecimiento de la Visibilidad Institucional</t>
  </si>
  <si>
    <t>&gt;=80% de ejecución del Plan de Comunicación y Mercadeo.</t>
  </si>
  <si>
    <t>Consolidar la imagen institucional  dando respuesta a los diferentes públicos objetivos  y que  permita informar a las diferentes partes interesadas del que hacer institucional así como promover  la oferta académica institucional</t>
  </si>
  <si>
    <t>&gt;=70% de ejecución estrategias  para la consolidación de la imagen Institucional</t>
  </si>
  <si>
    <t>No. de estrategias ejecutadas para consolidación de imagen/total de estrategias aprobadas en el plan</t>
  </si>
  <si>
    <t>Seguimiento Anual</t>
  </si>
  <si>
    <t>Visibilizar los resultados de la gestión realizada aprovechando los medios de comunicación interno y externo, mediante alianzas con medios de comunicación externos reconocidos en la ciudad y en la región</t>
  </si>
  <si>
    <t>&gt;=80% de  La información actualizada en página web.</t>
  </si>
  <si>
    <t>Cuatrienal Seguimiento Anual</t>
  </si>
  <si>
    <t>Año 2: &gt;= 50%</t>
  </si>
  <si>
    <t>Brindar información ágil, oportuna y veraz mediante el desarrollo de herramientas tecnológicas que permitan satisfacer las necesidades de las diferentes partes interesadas</t>
  </si>
  <si>
    <t>Desarrollo de Sw Institucional</t>
  </si>
  <si>
    <t>&gt;=70% de desarrollo tecnológico realizado y en uso</t>
  </si>
  <si>
    <t>Año 1: &gt;=70%</t>
  </si>
  <si>
    <t>Año 2: &gt;= 70%</t>
  </si>
  <si>
    <t>Diagnosticar y diseñar un plan de desarrollo tecnológico que garantice  el soporte y la prestación del servicio, incluyendo los riesgos sobre seguridad física, del entorno y de la información y la proyección del crecimiento institucional</t>
  </si>
  <si>
    <t>Plan de Desarrollo Tecnológico Institucional</t>
  </si>
  <si>
    <t>&gt;=70% de estrategias cumplidas según el Plan de desarrollo tecnológico aprobado</t>
  </si>
  <si>
    <t>No. de estrategias cumplidas/total de estrategias proyectadas para garantizar la prestación del servicio y la seguridad de la información</t>
  </si>
  <si>
    <t>Cuatrienal con seguimiento Anual</t>
  </si>
  <si>
    <t>Año 1: &gt;= Plan consolidado y aprobado</t>
  </si>
  <si>
    <t>Año 2: &gt;= 20%</t>
  </si>
  <si>
    <t>&gt;=1 sistema de seguridad de la información implementado de acuerdo a plan de trabajo</t>
  </si>
  <si>
    <t>Año 2: 40%</t>
  </si>
  <si>
    <t>Año 3: 80%</t>
  </si>
  <si>
    <t>Año 4: sistema implementado funcionando</t>
  </si>
  <si>
    <t>Diseñar formular e implementar una estrategia integrada con recursos tecnológicos dando cumplimiento a los modelos de planeación gestión, gestión documental y productores de información</t>
  </si>
  <si>
    <t>Programa De Gestión Documental Institucional</t>
  </si>
  <si>
    <t>Administración y Gestión de la Información Institucional</t>
  </si>
  <si>
    <t>&gt;=1 Programa de Gestión Documental implementado</t>
  </si>
  <si>
    <t>Año 4: 1PGD Implementado</t>
  </si>
  <si>
    <t>Evaluación y diagnóstico y propuesta de plan de acción  para  la implementación de una solución tecnológica integral a escala de las necesidades institucionales en materia de gestión documental y de sistema de gestión integrado según lo aprobado en el PGD Institucional</t>
  </si>
  <si>
    <t>&gt;=70% de las actividades implementadas según el plan de acción aprobado</t>
  </si>
  <si>
    <t>Año 2: &gt;=20%</t>
  </si>
  <si>
    <t>Año 3: &gt;=50%</t>
  </si>
  <si>
    <t>Año 4: &gt;=70%</t>
  </si>
  <si>
    <t>Diseñar e implementar un programa institucional arquitectónico, donde se tracen  directrices y lineamientos necesarios para mantener y mejorar la infraestructura física actual, la construcción de nuevas áreas, proyección de infraestructura física futura y la administración eficiente de espacios físicos</t>
  </si>
  <si>
    <t>Gestión de Infraestructura</t>
  </si>
  <si>
    <t>&gt;=70 % de ejecución plan de mantenimiento infraestructura actual.</t>
  </si>
  <si>
    <t>Año 1: Plan</t>
  </si>
  <si>
    <t>&gt;=70% de ejecución del plan de mantenimiento nueva infraestructura</t>
  </si>
  <si>
    <t>Año 2: &gt;=40%</t>
  </si>
  <si>
    <t>Año 3: &gt;=60%</t>
  </si>
  <si>
    <t>Actualizar la normatividad de la institución teniendo en cuenta los mínimos definidos por el Ministerio de Educación Nacional.</t>
  </si>
  <si>
    <t>Estructurar e implementar el  plan de acción para la actualización normativa de la institución teniendo como base los resultados de la evaluación realizada por el Ministerio de Educación Nacional  a la institución, que permita disminuir el factor de riesgo obtenido</t>
  </si>
  <si>
    <t xml:space="preserve">Actualización Normativa Jurídica y Contractual </t>
  </si>
  <si>
    <t>Riesgo bajo (81-100)</t>
  </si>
  <si>
    <t>Año 2: Reglamento estudiantil y Estatuto del Profesor- proceso contractual</t>
  </si>
  <si>
    <t>Año 3: Estatuto Electoral</t>
  </si>
  <si>
    <t>en proceso</t>
  </si>
  <si>
    <t>cumplido</t>
  </si>
  <si>
    <t>bienestar Institucional</t>
  </si>
  <si>
    <t xml:space="preserve">por medir </t>
  </si>
  <si>
    <t xml:space="preserve"> relacionamiento externo</t>
  </si>
  <si>
    <t>Fortalecimiento académico</t>
  </si>
  <si>
    <t>gestión organizacional</t>
  </si>
  <si>
    <t>C4</t>
  </si>
  <si>
    <t>74% (de enero a junio 2017)</t>
  </si>
  <si>
    <t>Avance Junio 2017</t>
  </si>
  <si>
    <t>67% a junio 2017 (enero a junio 2017)</t>
  </si>
  <si>
    <t>1 en proceso . Entrega segundo semestre 2017</t>
  </si>
  <si>
    <t>NA1</t>
  </si>
  <si>
    <t>NA2</t>
  </si>
  <si>
    <t>NA3</t>
  </si>
  <si>
    <t>NA4</t>
  </si>
  <si>
    <t>NA5</t>
  </si>
  <si>
    <t>NA6</t>
  </si>
  <si>
    <t>NA18</t>
  </si>
  <si>
    <t>NA20</t>
  </si>
  <si>
    <t>NA22</t>
  </si>
  <si>
    <t>1 AVANCE PRESENTADO A CONSEJO DIRECTIVO</t>
  </si>
  <si>
    <t>P1</t>
  </si>
  <si>
    <t>P2</t>
  </si>
  <si>
    <t>C1</t>
  </si>
  <si>
    <t>C2</t>
  </si>
  <si>
    <t>C3</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</si>
  <si>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</si>
  <si>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</si>
  <si>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</si>
  <si>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</si>
  <si>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</si>
  <si>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</si>
  <si>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</si>
  <si>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</si>
  <si>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</si>
  <si>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</si>
  <si>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</si>
  <si>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</si>
  <si>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</si>
  <si>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</si>
  <si>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</si>
  <si>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</si>
  <si>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</si>
  <si>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</si>
  <si>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</si>
  <si>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</si>
  <si>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</si>
  <si>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</si>
  <si>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</si>
  <si>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</si>
  <si>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</si>
  <si>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</si>
  <si>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NA con avance en ejecución</t>
  </si>
  <si>
    <t>% total</t>
  </si>
  <si>
    <t>Ejes Estratégicos</t>
  </si>
  <si>
    <t>NA con avance en ejecución (proceso)</t>
  </si>
  <si>
    <t>% total de cumplimiento Año 1</t>
  </si>
  <si>
    <t>año 1</t>
  </si>
  <si>
    <t>año 2</t>
  </si>
  <si>
    <t>año 3</t>
  </si>
  <si>
    <t>año 4</t>
  </si>
  <si>
    <t>Avance Plan Desarrollo 2016-2020 (meta año 4 &gt;=90%)</t>
  </si>
  <si>
    <t>NA24</t>
  </si>
  <si>
    <t>NA26</t>
  </si>
  <si>
    <t>NA para el 1er año</t>
  </si>
  <si>
    <t>NA PARA AÑO 1</t>
  </si>
  <si>
    <t>Total Año 1</t>
  </si>
  <si>
    <t>EJES ESTRATÉGICOS</t>
  </si>
  <si>
    <t>Año 1: &gt;= 20%
Año 2:&gt;=40%
Año 3: &gt;=50%
Año4:&gt;=70%</t>
  </si>
  <si>
    <t>Año 1: &gt;= 30%
Año 2:&gt;=50%
Año 3: &gt;=70%
Año4:&gt;=80%</t>
  </si>
  <si>
    <t>C31</t>
  </si>
  <si>
    <t>Avance dic 2016</t>
  </si>
  <si>
    <t>Estado para año 1</t>
  </si>
  <si>
    <t>C32</t>
  </si>
  <si>
    <t>Avance Dic 2017</t>
  </si>
  <si>
    <t>p2</t>
  </si>
  <si>
    <t>C33</t>
  </si>
  <si>
    <t>AÑO 1</t>
  </si>
  <si>
    <t>AÑO2</t>
  </si>
  <si>
    <t>AÑO3</t>
  </si>
  <si>
    <t>AÑO 4</t>
  </si>
  <si>
    <t>OK</t>
  </si>
  <si>
    <t>NA7 - Año 1
Año 2 proceso</t>
  </si>
  <si>
    <t>NA8- Año 1
Año 2 proceso</t>
  </si>
  <si>
    <t>NA9  Año 1
Año 2 proceso</t>
  </si>
  <si>
    <t>NA12- año 1
Año 2 proceso</t>
  </si>
  <si>
    <t>NA14 año 1
Año 2 proceso</t>
  </si>
  <si>
    <t>NA15 año 1
Año 2 proceso</t>
  </si>
  <si>
    <t>NA16-año 1
Año 2 proceso</t>
  </si>
  <si>
    <t>NA17- año 1
Año 2 proceso</t>
  </si>
  <si>
    <t>NA19  año 1
Año 2 proceso</t>
  </si>
  <si>
    <t>NA23  año 1
Año 2 proceso</t>
  </si>
  <si>
    <t>NA21-  año 1
Año 2 proceso</t>
  </si>
  <si>
    <t>NA25  año 1
Año 2 proceso</t>
  </si>
  <si>
    <t>NA27-  año 1
Año 2 proceso</t>
  </si>
  <si>
    <t>MEDICIÓN AÑO 2017</t>
  </si>
  <si>
    <t>Año1: &gt;= 1
Año2: &gt;= 2
Año3: &gt;= 3
Año4: &gt;= 5</t>
  </si>
  <si>
    <t>Año1: &gt;= 2
Año2: &gt;= 3
Año3: &gt;= 4
Año4: &gt;= 6</t>
  </si>
  <si>
    <t>Año1: &gt;= 6
Año2: &gt;= 12
Año3: &gt;= 24
Año4: &gt;= 30</t>
  </si>
  <si>
    <t>Año1: &gt;= 3
Año2: &gt;= 5
Año3: &gt;= 9
Año4: &gt;= 15</t>
  </si>
  <si>
    <t>Año 1:&gt;=70%
Año2:&gt;=70%
Año3:&gt;=70%
Año4: &gt;=70%</t>
  </si>
  <si>
    <t>equivalencia</t>
  </si>
  <si>
    <t>rtdo</t>
  </si>
  <si>
    <t>Estado para año 2</t>
  </si>
  <si>
    <t>Avance junio 2018</t>
  </si>
  <si>
    <t>proceso</t>
  </si>
  <si>
    <t>27 total 2017</t>
  </si>
  <si>
    <t>compra 2018</t>
  </si>
  <si>
    <t xml:space="preserve">NA </t>
  </si>
  <si>
    <t>Año 1: &gt;= NA
Año 2:&gt;=20%
Año 3: &gt;=50%
Año4:&gt;=80%</t>
  </si>
  <si>
    <t>NA</t>
  </si>
  <si>
    <t>P3</t>
  </si>
  <si>
    <t>P4</t>
  </si>
  <si>
    <t>P5</t>
  </si>
  <si>
    <t>P6</t>
  </si>
  <si>
    <t>P7</t>
  </si>
  <si>
    <t>P8</t>
  </si>
  <si>
    <t>P9</t>
  </si>
  <si>
    <t>P10</t>
  </si>
  <si>
    <t>P11</t>
  </si>
  <si>
    <t>C34</t>
  </si>
  <si>
    <t>I3</t>
  </si>
  <si>
    <t>I4</t>
  </si>
  <si>
    <t>NA para el 2do año</t>
  </si>
  <si>
    <t>Total Año2</t>
  </si>
  <si>
    <t xml:space="preserve">Año 1:  N.A
Año 2: &gt;=30%
Año 3:&gt;= 50%
Año 4:&gt;= 80%
</t>
  </si>
  <si>
    <t>cambio solicitud</t>
  </si>
  <si>
    <t xml:space="preserve">Año 1: Diagnóstico
Año 2: 40%
Año 3: 80%
Año 4: sistema implementado funcionando
</t>
  </si>
  <si>
    <t>: &gt;= 80%</t>
  </si>
  <si>
    <t xml:space="preserve">Año 1: N.A
Año 2: 20%
Año 3: 40%
Año 4: 80
</t>
  </si>
  <si>
    <t xml:space="preserve">Año 1: N.A
Año 2: 20%
Año 3: 40%
Año 4: 80%
</t>
  </si>
  <si>
    <t xml:space="preserve">Año 1: NA
Año 2: &gt;=20%
Año 3: &gt;=50%
Año 4: &gt;=70%
</t>
  </si>
  <si>
    <t>P12</t>
  </si>
  <si>
    <t>P13</t>
  </si>
  <si>
    <t>P14</t>
  </si>
  <si>
    <t>C37</t>
  </si>
  <si>
    <t>C38</t>
  </si>
  <si>
    <t>C39</t>
  </si>
  <si>
    <t>C40</t>
  </si>
  <si>
    <t>PEND1</t>
  </si>
  <si>
    <t>PEND2</t>
  </si>
  <si>
    <t xml:space="preserve">Año 1:  Estatuto General, Reglamento Interno 
Año 2: Reglamento estudiantil y Estatuto del Profesor- proceso contractual
Año 3: Estatuto Electoral
</t>
  </si>
  <si>
    <t>MEDICIÓN AÑO 2 (mayo 2016 -Septiembre 2018)</t>
  </si>
  <si>
    <t>Diciembre 2018</t>
  </si>
  <si>
    <t>i1</t>
  </si>
  <si>
    <t>i2</t>
  </si>
  <si>
    <t>&gt;= 5 programas presentados y/o acreditados</t>
  </si>
  <si>
    <t>No. de programas presentados y/o  acreditados</t>
  </si>
  <si>
    <t>&gt;=3 acciones emprendidas para el fortalecimiento</t>
  </si>
  <si>
    <t>&gt;=2 programas de pregrado &gt;=2Programas de Posgrado (un programa por facultad)
presentados
&gt; = 2 licenciaturas asociadas a los cursos de extensión inglés y Arte Mayor presentados</t>
  </si>
  <si>
    <t>&gt;=2 programas de pregrado &gt;=2Programas de Posgrado (un programa por facultad) presentados
&gt; = 2 licenciaturas asociadas a los cursos de extensión inglés y Arte Mayor presentados</t>
  </si>
  <si>
    <t>&gt;=70% docentes de planta con maestría</t>
  </si>
  <si>
    <t>&gt;=7 proyectos presentados y/o ejecutados</t>
  </si>
  <si>
    <t>&gt;=60% de los egresados vinculados laboralmente desarrollando el perfil profesional</t>
  </si>
  <si>
    <t>P2
1 acreditado
1 en plan de mejoramiento</t>
  </si>
  <si>
    <t>P1
Presentado y aprobado Consejo Académico
Participación de estudiantes en nuevo PEI
Pendiente presentación al Consejo directivo</t>
  </si>
  <si>
    <t>C3
1 centro estructurado</t>
  </si>
  <si>
    <t>C17
50%</t>
  </si>
  <si>
    <t>C18
12</t>
  </si>
  <si>
    <t xml:space="preserve">C22
</t>
  </si>
  <si>
    <t>C35
67%</t>
  </si>
  <si>
    <t>C36
82%</t>
  </si>
  <si>
    <t>I3
20%</t>
  </si>
  <si>
    <t>C41
40%</t>
  </si>
  <si>
    <t>C1 
100%</t>
  </si>
  <si>
    <t>C20
1</t>
  </si>
  <si>
    <t>C21
100%</t>
  </si>
  <si>
    <t>C22
13</t>
  </si>
  <si>
    <t>C24
80%</t>
  </si>
  <si>
    <t>C25
19</t>
  </si>
  <si>
    <t>C26
10</t>
  </si>
  <si>
    <t>C27
98%</t>
  </si>
  <si>
    <t>C28
48%</t>
  </si>
  <si>
    <t>C29
79%</t>
  </si>
  <si>
    <t>C30
1</t>
  </si>
  <si>
    <t>C31
1</t>
  </si>
  <si>
    <t>C32
1</t>
  </si>
  <si>
    <t>C33
67%</t>
  </si>
  <si>
    <t>C34
4 (9001, 5555,5580,1401</t>
  </si>
  <si>
    <t>C35
71%</t>
  </si>
  <si>
    <t>C36
100%</t>
  </si>
  <si>
    <t>C37
1</t>
  </si>
  <si>
    <t>C38
1</t>
  </si>
  <si>
    <t>C39
100%</t>
  </si>
  <si>
    <t xml:space="preserve">C40
100%
</t>
  </si>
  <si>
    <t>C41
100%</t>
  </si>
  <si>
    <t>C42
83%</t>
  </si>
  <si>
    <t>C43
100%</t>
  </si>
  <si>
    <t>C44
50%</t>
  </si>
  <si>
    <t>C45
50%</t>
  </si>
  <si>
    <t>C46
70%</t>
  </si>
  <si>
    <t>I5
20%</t>
  </si>
  <si>
    <t>Junio 2019</t>
  </si>
  <si>
    <t>Compra por $62.900.000 contrato No 78  contratista EUROLIBROS plazo de ejecución hasta el 7 de septiembre 2019</t>
  </si>
  <si>
    <t>Actualmente se encuetr en revisión y ajustes ´para su posterior presentación</t>
  </si>
  <si>
    <t xml:space="preserve">P4
</t>
  </si>
  <si>
    <t>C35</t>
  </si>
  <si>
    <t>C36</t>
  </si>
  <si>
    <t>C41</t>
  </si>
  <si>
    <t>C42</t>
  </si>
  <si>
    <t>C43</t>
  </si>
  <si>
    <t>C44</t>
  </si>
  <si>
    <t>C45</t>
  </si>
  <si>
    <t>C46</t>
  </si>
  <si>
    <t>C47</t>
  </si>
  <si>
    <t>C48</t>
  </si>
  <si>
    <t>Meta cumplimiento PDI 2016-2020</t>
  </si>
  <si>
    <t>Aprobado mediante ACUERDO No 013 de 18 de Junio 2019
Por el cual se expide el Proyecto Educativo Institucional del Colegio Mayor del Cauca, UNIMAYOR 2019.</t>
  </si>
  <si>
    <t>80% de los docentes de planta cuentan con Maestría</t>
  </si>
  <si>
    <t>1 convocatoria nueva 2019 semilleros acumulado 2016-2019 = 7</t>
  </si>
  <si>
    <t>Presentada en Diciembre 2016</t>
  </si>
  <si>
    <t>Acuerdo 017 de octubre 20 de 2016</t>
  </si>
  <si>
    <t>Aprobado mediante Acuerdo 20 de 2016 y modificado mediante Acuerdo 08 de 2019 (agosto 29)</t>
  </si>
  <si>
    <t>https://unimayor.edu.co/web/transparencia?layout=edit&amp;id=2867#centro-de-estudios-urbanos</t>
  </si>
  <si>
    <t>https://unimayor.edu.co/web/investigaciones/grupos/facultad-de-arte
https://unimayor.edu.co/web/investigaciones/grupos/facultad-de-ciencias-sociales
https://unimayor.edu.co/web/investigaciones/grupos/facultad-de-ingenieria</t>
  </si>
  <si>
    <t>A 2019 se han planteado y en ejecución 19  proyectos.
Acumulado 2016-2019 =48</t>
  </si>
  <si>
    <t>Acuerdo 013 del 27 diciembre de 2017</t>
  </si>
  <si>
    <t>Avance actividades 1er semestre 50% de lo planeado, año 2019</t>
  </si>
  <si>
    <t>Aprobado mediante resolución 008 de agosto 29 de 2018</t>
  </si>
  <si>
    <t>Aprobado mediante Acuerdo 005 de 2017</t>
  </si>
  <si>
    <t>Avance planificado 2019: 50%</t>
  </si>
  <si>
    <t>Se cuenta con las siguientes certificaciones vigentes:
NTC ISO 9001:2015, NTC 5555:2011,  certificado de servicios NTC 5580, NTC ISO 14001:2015</t>
  </si>
  <si>
    <t>Avance 1er semestre 50%. Sistema certificado NTC ISO 14001:2015</t>
  </si>
  <si>
    <t xml:space="preserve">Aprobado RESOLUCION No. 855
(Julio 31 DE 2018)
</t>
  </si>
  <si>
    <t>Acciones adelantadas:
Se actualiza formato para evidenciar compromisos resultados de capacitación.
Se consolida información relacionada con los compromisos adquiridos</t>
  </si>
  <si>
    <t>Resolución No. 500 del 20 de mayo de 2019</t>
  </si>
  <si>
    <t>Se cuenta con la contabilidad bajo normas NICSP</t>
  </si>
  <si>
    <t xml:space="preserve">Avance 1er semestre  2019  50%. 
</t>
  </si>
  <si>
    <t xml:space="preserve">Avance 1er semestre 50%. </t>
  </si>
  <si>
    <t xml:space="preserve">Empleado 68%, empleado 5%, estudiante 13%, independiente 12%, oficios hogar 1% , incapacitado para trabajar 1% </t>
  </si>
  <si>
    <t>      Mejorar los resultados de las pruebas saber que permita el posicionamiento Institucional y el reconocimiento de los programas académicos.</t>
  </si>
  <si>
    <t>      Gestionar la oferta de nuevos programas académicos y de extensión acorde a las necesidades del entorno, a partir de los estudios de factibilidad y viabilidad.</t>
  </si>
  <si>
    <t>      Rediseñar el proceso de admisión, registro y control académico que permita canalizar al estudiante a partir de su ingreso hasta la culminación de su actividad académica, acorde al crecimiento y desarrollo institucional.</t>
  </si>
  <si>
    <t>  Fortalecer el programa de bilingüismo incorporando nuevos niveles en los programas de pregrado de la IUCMC.</t>
  </si>
  <si>
    <t xml:space="preserve">   Desarrollar una gestión administrativa, transformadora con calidad humana tendiente a fortalecer la estructura organizativa de la Institución, así como también a mantener unas buenas relaciones interpersonales basadas en el dialogo y el respeto mutuo. </t>
  </si>
  <si>
    <t>      Contribuir al fortalecimiento de la formación profesional, mediante la gestión de recursos bibliográficos necesarios para el aprendizaje y la investigación.</t>
  </si>
  <si>
    <t>      Fortalecer la relación Institución - egresado- sector externo que permita evaluar la pertinencia de los programas académicos a través del impacto que los egresados generan en el medio laboral.</t>
  </si>
  <si>
    <t xml:space="preserve">      Fortalecer y certificar el Sistema de Gestión de Seguridad y Salud en el trabajo de la IUCMC con el fin de garantizar la calidad de vida de los colaboradores y cumplir con los requisitos legales. </t>
  </si>
  <si>
    <t xml:space="preserve">      Desarrollar una gestión administrativa, transformadora con calidad humana, tendiente a fortalecer la estructura organizativa de la Institución, así como también a mantener unas buenas relaciones interpersonales basadas en el dialogo y el respeto mutuo. </t>
  </si>
  <si>
    <t>      Consolidar una estructura académica - administrativa, con el fin de mejorar el cumplimiento efectivo de los procesos misionales, acorde a las necesidades de la Institución.</t>
  </si>
  <si>
    <t>      Generar la información contable y financiera de acuerdo al efectivo registro de los hechos económicos, sociales o ambientales que contribuyan a la rendición de cuentas, la toma de decisiones y el control interno y externo.</t>
  </si>
  <si>
    <t>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</si>
  <si>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      Establecer el PGD como lineamiento rector de la gestión y control documental Institucional.</t>
  </si>
  <si>
    <t>Planear y gestionar recursos financieros para la adecuación física y construcción de nuevas áreas en la nueva sede de la Institución, de esta manera garantizar los fondos y el alcance de los mismos.</t>
  </si>
  <si>
    <t>No. de  acciones emprendidas para el fortalecimiento</t>
  </si>
  <si>
    <t>OBJETIVO ESTRATÉGICO O DE CALIDAD</t>
  </si>
  <si>
    <t xml:space="preserve">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</si>
  <si>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NA10 año 1
Año 2 proceso</t>
  </si>
  <si>
    <t>Región Administrativa del Pacifico - RAP
REDEC
URSULA
Así es Cauca</t>
  </si>
  <si>
    <t>NA11 año 1
Año 2 proceso</t>
  </si>
  <si>
    <t>19 currículos acutalizadoscomo referencia los convenios aprobados para trabajar y según vencimiento de registros calificados.</t>
  </si>
  <si>
    <t>Se presenta diagnostico de necesidades de formación egresados y se programa oferta 2019: 1. Dentro de la oferta de educación continua se ofertó seminario "sistemas de costeo nivel uno" el cual será orientado por un egresado especialista en el área de la facultad de Ciencias Sociales y de la Administración.
2. Se realiza en el marco del Encuentro de Egresados (Semestre II)
3. Se dio apoyo a egresados del programa Diseño Artenal en la organización del evento "Hablemos de Artesanía", el cual busca la participación de egresados que se encuentran desarrollando el quehacer artesanal para vinculación con Artesanato.</t>
  </si>
  <si>
    <t>De los  186 egresados que ecualizaron datos entre el 01 de enero al 31 de julio de 2019 y que se encuentran vinculados laboralmente  182 egresados se encuentran ejerciendo cargos y desarrollando actividades acordes al perfil del programa que se graduaron y 4 egresados ejercen una profesión diferente a la realizada en nuestra institución. equivale al 98%</t>
  </si>
  <si>
    <t>Para este periodo se tiene en cuenta la información actualizada registrada en el SIAG (Sistema de Gestión de Egresados), el cual a fecha 31 de Julio de 2019, reporta registradas 119 empresas donde se encuentran vinculados egresados,  y se  han realizado 11 convenios marco y 93 específicos para un total de 104 convenios para el desarrollo de proyectos, prácticas y/o pasantías como opción de grado . (Fuente: Secretaría General). equivale 87%</t>
  </si>
  <si>
    <t>En proceso de organización e implementación</t>
  </si>
  <si>
    <t xml:space="preserve">Se desarrollo plan de trabajo para ajuste del SGSST, se trabaja en su implementación.
Resultado medición inicio 2019 66.7%
Pendiente revisión resolución 0312 2019 estándares mínimos </t>
  </si>
  <si>
    <t>Acciones adelantadas::
A la fecha se cuenta con reporte de seguimiento P:U Talento Humano en donde se evidencia que una vez realizadas las evaluaciones del personal no se encuentran porcentajes por debajo de 80 puntos, por lo cuan no se generan planes de mejoramiento resultado de evaluación de desempeño.</t>
  </si>
  <si>
    <t>se avanza en desarrollo celeste y las interfaces siag para generar la articulación financiera - académico</t>
  </si>
  <si>
    <t xml:space="preserve">Se realiza actualización pagina web institucional
Se revisa sección transparencia
</t>
  </si>
  <si>
    <t>Se cuenta con avances en la implementación, se tiene publicado PGD en pagina el cual se esta reestructurando</t>
  </si>
  <si>
    <t xml:space="preserve"> El avance del PGD institucional se evidencia en la  implementación de los tres instrumentos de gestión de la información : Registro de Activos de Información, Índice de Información Clasificada y Reservada, Esquema de Publicación.  La actualización de los instrumentos archivísticos CCD y TRD y la clasificación de los documentos para su acceso y publicación.  Requiere esta fase  la armonización  MIPG, PETI y PINAR,  y la parametrización de la herramienta  software, para actualizar la versión PGD que administre los documentos electrónicos.</t>
  </si>
  <si>
    <t>Se entregó para su publicación los tres instrumentos de gestión de la información institucional exigidos en la administración pública.  Contienen información  y datos del 95% de los documentos institucionales  procesados en formato electrónico .  El Registro de Activos de Información  contiene el inventario de  información ( e- documento ) clasificada y codificada según TRD, contenida en bases de datos y aplicativos software,  con su respectiva categorización, descripción, medio de conservación y soporte, idioma entre otros. En el Índice de Información Clasificada y Reservada se publicó la calificación de algunos documentos que tienen reserva exceptuada, o limitada a tiempos precaucionales, los que tienen tratamiento y protección del dato personal y sensible y los que tienen acceso regulado. El índice de información Clasificada además de contener información sobre los documentos desde el punto de vista archivístico, identifica el fundamento constitucional, legal y jurídico de la excepción,  su objeto legitimo, el plazo de la excepción, y los responsables de su producción y custodia. El instrumento Esquema de Publicación contiene el listado de información mínima exigida a sujetos obligados (Ley de Transparencia) e información de interés para gobierno digital abierto.</t>
  </si>
  <si>
    <t>Actualizados :
 Estatuto General, 
 Reglamento estudiantil 
proceso contractual
Estatuto del Profesor-: se decide no realizar actualización , justificación acta consejo académico</t>
  </si>
  <si>
    <t>incumplido</t>
  </si>
  <si>
    <t>Cambio de meta a &gt;= 5 programas presentados.
Se contaba con meta de 5 programas acreditados, la institución dentro de su planeación ha incorporado el proyecto para lograr la acreditación de los programas y ha venido ejecutando las actividades programadas  en cumplimiento a los lineameamientos dados por el consejo nacional de acreditación, sin embargo  la decisión final de otorgamiento de la acreditación depende de la evaluación que hace los consejeros frente a la documentación entregada.</t>
  </si>
  <si>
    <t>1 acreditado Desarrollo de Software
1 en plan de mejoramiento T. Delineantes de Arquitectura e Ingeniería
3 programas presentados en plataforma SACEs para solicitud de Visita Pares académicos -Acreditación (T. Gestión Empresarial, T. Gestión Comercial y de Mercados y Programa Profesional Administración de Empresas</t>
  </si>
  <si>
    <t>Meta de cumplimiento cuatrienal</t>
  </si>
  <si>
    <t>C2
Documento Análisis de Resultados
Ejecución de acciones para fortalecer resultados de pruebas saber</t>
  </si>
  <si>
    <t xml:space="preserve">Cambio de meta &gt;= 3 acciones emprendidas para el fortalecimiento
La institución inicia con programas de capacitación de estudiantes y docentes con el fin de fortalecer los resultados de las mediciones que se realizan con las pruebas saber, dichos resultados lograran su impacto en futuras mediciones, por lo que es necesario reajustar la meta.
</t>
  </si>
  <si>
    <t>Implementación de las siguientes acciones:
Capacitación docente en tema relacionado con Pruebas Saber.
Ejecución de Simulacros a estudiantes para presentación de pruebas, Análisis de resultados.</t>
  </si>
  <si>
    <t>P3
Convenios con universidades externas para oferta de maestrías.
Documentos de Registros calificados nuevos programas</t>
  </si>
  <si>
    <t xml:space="preserve">Meta &gt;=2 programas pregrado presentados
&gt;=2 programa de posgrado presentados
queda igual, no modificas posgrado.
Pregrado 2 , Actualmente la institución no cuenta con la capacidad instalada para atender otro programa de posgrado, teniendo en cuenta la ampliación en ofertas de posgrado. son programas de dia, 
</t>
  </si>
  <si>
    <t>Presentación en plataforma SACES de dos licenciaturas, 1 programa profesional y 1 programa de especialización en espera visita de pares.
Avance en la firma de convenios para oferta de maestrías con universidades externas del Valle y Medellín.</t>
  </si>
  <si>
    <t>Avanza en el diseño del Centro de formación virtual, espera entrega en diciembre de 4 módulos de ingles.</t>
  </si>
  <si>
    <t>C4 
60%
Se cuenta con participación de estudiantes, docentes, sector productivo en las diferentes ofertas de extensión realizadas por la institución</t>
  </si>
  <si>
    <t>Se cuenta con la participación de estudiantes: en diplomados realizados desde la FCSA opción de Grado.
La Facultad de ingeniería: realiza seminarios en las que participan estudiantes, egresados y sector productivo.
Egresados ofrece programas de educación continua en primer semestre Informe indicadores</t>
  </si>
  <si>
    <t>&gt;=1 proyecto presentado para la creación y funcionamiento de la  Oficina Creada y Articulada</t>
  </si>
  <si>
    <t>No. De proyectos presentados para la creación y funcionamiento de la  Oficina Creada y Articulada</t>
  </si>
  <si>
    <t xml:space="preserve"> proyecto presentado para la creación y funcionamiento de la  Oficina Creada y Articulada</t>
  </si>
  <si>
    <t>Cambiar meta por presentar el proyecto &gt;= 1 proyecto presentado de la oficina
seguridad información, requerimiento recursos humanos puntos de atención y se requiere montar una estructura compleja que garantice que los procesos que se realizan cumplan con las dispersiones del MEN y la normatividad legal vigente.</t>
  </si>
  <si>
    <t>Se Articulado al centro de formación virtual, se cuenta con la estructura de 4 niveles los cuales serán entregados en el mes de diciembre para inicio de implementación en 2020</t>
  </si>
  <si>
    <t>Pendiente medición según programación de pruebas.</t>
  </si>
  <si>
    <t xml:space="preserve">
4 Docentes en formación
1 Docente graduado</t>
  </si>
  <si>
    <t>Cambiar meta, los docentes con maestría llegan al 70%, los docentes están cursando doctorado, por lo que la meta especifica formación en maestría no se alcanzaría Incluir relación de docentes planta con maestría y doctorado</t>
  </si>
  <si>
    <t>Avance 2019 20.
Acumulado 2016-2020 : generación de nuevo conocimiento publicados en capítulos libros= 50</t>
  </si>
  <si>
    <t>Incidencia en el GLPI. 
A solicitud de Decanatura de Ingenierías, se instala de manera local en pc de medio educativos el repositorio Dspace V 5.9.</t>
  </si>
  <si>
    <t>1 en proceso entrega aplicación y  presentación herramienta en consejo académico</t>
  </si>
  <si>
    <t>Se encuentra en proceso de ejecución contacto adquisición de servidor, se realizaron pruebas en plataforma interna para el funcionamiento del repositorio digital, en lo relacionado con aspectos técnicos se proyecta entregar en dos meses aproximadamente inicios del mes de noviembre</t>
  </si>
  <si>
    <t>Se realizaron 31 actividades que corresponde a : 14 Talleres de Lectura con la participación de estudiantes y docentes de la asignatura Formación del Ser y  Técnicas de Comunicación Oral y Escrita de primer semestre, dicha actividad  se realizó  en la Sede Bicentenario (Sala Virtual y Biblioteca) , teniendo como evidencia lista de asistencia  y fotos. También se proyectaron 7 películas programadas en el Auditorio Edificio Bicentenario nominada "Nos vamos de Cine" en conjunto con Biblioteca ‘Jaime Macías’, Bienestar Institucional y la Facultad de Arte y Diseño , apoyada con publicidad y programación expuesta por Comunicaciones y Mercadeo  .Además se llevó acabo *9 exposiciones de  Biblioteca al Patio en la Sede la Encarnación con evidencia de fotos . Finalmente se desarrolló el martes 30 de abril  1 Recital Poético y Musical en el Teatrino Unimayor-Sede Bicentenario con propósito de la celebración del día del libro, teniendo como evidencia fotografía.
Biblioteca al patio : 9</t>
  </si>
  <si>
    <t>Fomentar la generación de conocimiento y la innovación para contribuir con la transformación social de la Región y el País.</t>
  </si>
  <si>
    <t>JUSTIFICACIÓN CAMBIO DE META PRESENTADA ANTE EL CONSEJO DIRECTVO</t>
  </si>
  <si>
    <t>1 Presentada en Consejo Académico - Pendiente aprobación de todas las políticas con PEI</t>
  </si>
  <si>
    <t>No. de consultas realizadas año actual - No. de consultas realizadas año anterior  * 100</t>
  </si>
  <si>
    <t>No. de compromisos ejecutados en los procesos /Total de compromisos adquiridos</t>
  </si>
  <si>
    <t>No. de cargos creados/Total de cargos requeridos</t>
  </si>
  <si>
    <t>No. de actividades realizadas/Total de actividades planeadas</t>
  </si>
  <si>
    <t>Información académico-financiera unificada/Total de la información académico-financiera identificada a unificar</t>
  </si>
  <si>
    <t>No. de actividades ejecutadas/Actividades aprobadas</t>
  </si>
  <si>
    <t>No. de Desarrollos Tecnológicos realizados y en uso/ No. de Desarrollos Tecnológicos solicitados *100%</t>
  </si>
  <si>
    <t>No. de PGD implementados</t>
  </si>
  <si>
    <t>No. de Planes de mejoramiento implementados/ Total de planes de mejoramiento acordados</t>
  </si>
  <si>
    <t>No. de actividades programadas ejecutadas/ Total de actividades aprobadas del plan</t>
  </si>
  <si>
    <t>No. de Sistemas de Información Integrados/ Total de sistemas de información utilizados</t>
  </si>
  <si>
    <t>No. de acciones implementadas/ Total de acciones aprobadas para implementación</t>
  </si>
  <si>
    <t>No. de empresas vinculadas a la institución con egresados/ Total de las empresas identificadas</t>
  </si>
  <si>
    <t>No. de egresados desarrollando el perfil/ Total de egresados vinculados laboralmente *100</t>
  </si>
  <si>
    <t>No. de actividades de movilidad académica ejecutadas/ Actividades de movilidad académica planeadas</t>
  </si>
  <si>
    <t>No. de campañas realizadas/ Campañas planeadas</t>
  </si>
  <si>
    <t>Inversión realizada bibliografía/ Total de inversión presupuestada para bibliografía</t>
  </si>
  <si>
    <t>No. de acciones implementadas resultado de la evaluación de medios educativos/ Total de acciones aprobadas a desarrollar *100</t>
  </si>
  <si>
    <t>No. de docentes de planta en programas de formación doctoral/ Total de docentes de planta de la institución</t>
  </si>
  <si>
    <t>No. de docentes de planta con formación en maestría/ Total de docentes de planta</t>
  </si>
  <si>
    <t>Programas de formación continua  realizados con participación de partes interesadas y sociedad / Programas de formación continua ofertados *100</t>
  </si>
  <si>
    <t>No. de Programas con Registro Calificado / Total de programas de la IUCMC</t>
  </si>
  <si>
    <t>No. de programas académicos con Inglés incorporado en la malla curricular e implementado/ Total de programas académicos * 100</t>
  </si>
  <si>
    <t>No. de estudiantes evaluados/ Total de estudiantes a evaluar</t>
  </si>
  <si>
    <t>No. de manuales de Funciones Actualizados</t>
  </si>
  <si>
    <t>Información publicada actualizada/ Total de información publicada.</t>
  </si>
  <si>
    <t>No. de sistemas de seguridad de la información implementados</t>
  </si>
  <si>
    <t>No. de actividades implementadas/ Total de actividades aprobadas *100</t>
  </si>
  <si>
    <t>No. de actividades ejecutadas / Total de actividades planificadas *100</t>
  </si>
  <si>
    <t>% obtenido de la evaluación realizada al Estatuto General, Reglamento Interno, Estatuto Eelección del Rector, Estatuto Eelectoral, Estatuto del Profesor, Reglamento Estudiantil, Proceso de Contratación.</t>
  </si>
  <si>
    <t>Generación de competencias y habilidades para la ciencia, la tecnología y la innovación</t>
  </si>
  <si>
    <t>Capital Humano para la Investigación y la Innovación</t>
  </si>
  <si>
    <t>Fortalecimiento Grupos de investigación y capacidad crítica de los estudiantes</t>
  </si>
  <si>
    <t>≥ 10 jóvenes investigadores o auxiliares de investigación</t>
  </si>
  <si>
    <t>Año1: &gt;= 2
Año2: &gt;= 4
Año3: &gt;= 8
Año4: &gt;=10</t>
  </si>
  <si>
    <t>C8
7</t>
  </si>
  <si>
    <t>9 jóvenes investigadores de 2016 a 2019</t>
  </si>
  <si>
    <t>C5
80%</t>
  </si>
  <si>
    <t>C6
4 Docentes en formación
1 Docente graduado</t>
  </si>
  <si>
    <t xml:space="preserve">
C7
80%</t>
  </si>
  <si>
    <t>C9
6</t>
  </si>
  <si>
    <t>C10
1</t>
  </si>
  <si>
    <t>C11
Cumplido</t>
  </si>
  <si>
    <t>C12
1</t>
  </si>
  <si>
    <t xml:space="preserve">C13
3 revistas
</t>
  </si>
  <si>
    <t>C14
7</t>
  </si>
  <si>
    <t>C15
31</t>
  </si>
  <si>
    <t>C16
20</t>
  </si>
  <si>
    <t>C18
100%</t>
  </si>
  <si>
    <t>C23
3</t>
  </si>
  <si>
    <t>No. de Jóvenes Investigadores o Auxiliares de Investigación</t>
  </si>
  <si>
    <t>Código</t>
  </si>
  <si>
    <t>Versión</t>
  </si>
  <si>
    <t>Página</t>
  </si>
  <si>
    <t>100.01.01.01.D.11</t>
  </si>
  <si>
    <t>Proceso: Direccionamiento Estratégico
Subproceso: Planeación y Mejora</t>
  </si>
  <si>
    <t>Fecha de Emisión</t>
  </si>
  <si>
    <t>Aprobado mediante resolución No. 602 de 2018 (13 de junio)</t>
  </si>
  <si>
    <t>articulación teniendo en cuenta la nueva normatividad aplicable a la Insitución fusionando sistema de Gestión de calidad, Meci en MIPG. por lo cual la medicion queda de la siguiente manera:
Articulacion de los sistemas Gestión Ambiental (GA), Modelo integrado de Planeacion Gestión (MIPG), Autoevaluación y Registro Calificado.
Se avanza en la articulación con el SGSST (sistema de Gestión de seguridad y salud en el trabajo y Sistema de Seguirdad de la información) avance a junio 2019 del 67%</t>
  </si>
  <si>
    <t>Aprobado mediante acuerdo del Consejo Directivo No. 009 del 3 de octubre de 2018</t>
  </si>
  <si>
    <t>Diciembre 2019</t>
  </si>
  <si>
    <t>Avance Junio 2019</t>
  </si>
  <si>
    <t>Avance Diciembre 2019</t>
  </si>
  <si>
    <t>Se presentara propuesta  en consejo Academico del primer trimestre 2020</t>
  </si>
  <si>
    <t>1 acreditado Desarrollo de Software
1 en plan de mejoramiento T. Delineantes de Arquitectura e Ingeniería
se recibe visita el día 18 de septiembre de 2019 Pares académicos -Acreditación (T. Gestión Empresarial, T. Gestión Comercial y de Mercados y Programa Profesional Administración de Empresas
Aprobado condiciones iniciales los programas profesionales de: Arquitectura e Ingenieria Informática</t>
  </si>
  <si>
    <t>Se cuenta con el 100% de programas con registro calificado</t>
  </si>
  <si>
    <t>Se cuenta con el 100% de programas con registro calificado. Para la vigencia se presentaron los siguientes programas para renovacion de registros calificados: 
Facultad de CienciasTecnologia Gestión financiera y Programa profesional Administración financiera  Registro con fecha 2 de octubre 2019.
Facultad de Arte y Diseño, presento el programa profesional de  Diseño Visual registro en junio, Facultad de ingenieria presentó especializacion en  Base d e Datos  registro 28 de junio de 2019</t>
  </si>
  <si>
    <t>se ejecutan las acciones: 
Facultad de Arte y Diseño:, seminario proyectual preuba especifica e inducción 
Reformas curricurales en componentes de modulo formación ciudana técnicas de comunicación .Programa único institucional se incorporan técnicas de evaluación saber pro.
Técnicas de comunicación se convalida comunicación escrita.
matemáticas hacen ejercicio de evaluación. 
Facultad de Ciencias Sociales y de la Adminstración:
en Acta de consejo se evidencia cambio en  la ubicación estratégica en la malla del microcurriculo formación ciudadana, se ve antes de la prueba 
componentes de modulo en puntos estrategicos de formación</t>
  </si>
  <si>
    <t xml:space="preserve">1er semestre dos diplomados marketin estrategico y desarrollo humano 51 estudiants beneficiados
2do semestre dos diplomados auditoria y control interno 31 estudiants modulo creatividad inovacion 23 estudiantes .
Conservatorios con estudiantes 3 , exporaices salida al TDA 2 estudintes, temas financieros electi GC, GE, GF
internacional unicuces 10 estudiantes, 2 docentes  y universidad de mexico
Seminario de Dider   12 paaises  tema central aambiental , dialogo con valor en mayo.
Facultad de ingenerieria movilidades ver informe ing.
facultad de arte, santander, plazs de mercado
</t>
  </si>
  <si>
    <t xml:space="preserve">
3 Docentes en formación: Ing Paola Umanña, Diana Pacheco, Arq Sory Morales
2 Docente graduados Martha Camacho, Gabriel Chanchi</t>
  </si>
  <si>
    <t>Programas presentados nuevos  con visita de pares académicos: Licenciatura en español e ingles fehca de visita: 7 y 8 de noviembre.
licenciatura en musica , especializacion en gerencia financiera, ing multimedia.a la espera de visita de pares academicos para el 2020.
Se presenta Maestria en convenio con la Institución Universitaria de alta Calidad Tecnologico de Antioquia. en MAESTRIA EN GESTÓN DE  TECNOLOGÍA DE LA INFORMACIÓN  , aprobado mediante resoliución No.015396 DEL  18 de diciembre de 2019
Continua en Proceso maestría en mercadeo en convenio con la Universidad del Valle..</t>
  </si>
  <si>
    <t>I1</t>
  </si>
  <si>
    <t>9 jóvenes investigadores de 2016 a 2019, pendiente resultados ultima convocatoria del mes de diciembre, resultado 1er trimestre 2020</t>
  </si>
  <si>
    <t>• Con relación a la Medición Grupos Colciencias según convocatoria 833 se obtienen los siguientes resultados: Clasificación de cuatro (4) grupos en C (I+D,D&amp;A, HEVER,GIFIN)  y un grupo en B (HISTOREO)</t>
  </si>
  <si>
    <t>Acumulado 2016-2019 =55 proyectos internos y externos</t>
  </si>
  <si>
    <t xml:space="preserve">Se ejecuta la adquisición de los libros mediante  NRO. 200,05- 078 de 2019 . EUROPEA DE LIBROS L.T.D.A-EUROLIBROSCONTRATO NRO.por valor de $58.657. 400 .  Se renovo la suscripción de la base de datos EBSCO   por un valor de  Treinta cinco millones  PESOS M/CTE.( $ 35,000,000 ), mediante contrato   200,05- 167  de 2019 firmado con SAKAL &amp; YARA SAS. Se renovó la suscripcion al periódico el Nuevo Liberal mediante  CONTRATO NRO. 200,05- 141 de 2019, por un valor de $500.000, firmado con  LA IMPRENTA DEL CAUCA S.A.  Se renovoó la suscripción al diario el País mediante  CONTRATO NRO. 200,05- 148 de 2019   por un valor de Ciento noventa y cuatro mil doscientos cincuenta mil PESOS M/CTE.( $ 194,250 ). </t>
  </si>
  <si>
    <t>.Se realizarón 67 actividades duarante el 2019, llevandose acabo 20 talleres de lectura entre la Sede Bicentenario y Sede Norte . Así como también se logró coordinar con cultura la realización de las demás actividades, el concurso literario, ortografía y proyección de las películas, las cuales se programaron 27  películas pero solo fue posible proyectar 25 debido a que en la ultima programación se dío el espacio  para otras actividades institucionales.  Se desarrollarón 16 exposociones de Biblioteca al Patio en la Sede la Encarnación. y un 1 recital poetico y musical para el mes de abril. Finalmente se enfatizó mucho con las capacitaciones en las bases de datos para estudiantes, docentes y administartivos realizandose un total de  3 capacitaciones pero con poca asistencia.</t>
  </si>
  <si>
    <t xml:space="preserve">Se incrementa el 16% de consultas con relacion al año 2018
TOTAL PRÉSTAMO LIBROS 5692
INTERNET 6113
BASE DE DATOS EBSCO 6148
ESCIENCEDIRECT (Muestra el uso de la plataforma, más no la lectura y descargue de artículos.) 876
BASE DE DATOS LEGIS 1543
TOTAL PRESTAMO 20372
</t>
  </si>
  <si>
    <t>Avance actividades 1er semestre 100% de lo planeado, año 2019</t>
  </si>
  <si>
    <t>Los proyectos de cooperación académica interinstitucional que se integran al proceso de investigación conjunta, a través de convocatoria interna son:  1.  Diagnóstico de las capacidades de innovación de las Pymes Manufactureras inscritas en la Cámara de Comercio de la jurisdicción de Pasto y en la Cámara de Comercio del Cauca ubicado en la ciudad de Popayán. Este proyecto lo ejecura el Grupo GIFIN con el CESMAG. 2. Emprendimientos históricos que han logrado posicionamiento en la ciudad de Popayán, con más de 40 años de trayectoria, del Grupo HISTOREO, con la Cámra de Comercio del Cauca. 3.Medición de usabilidad en materiales educativos para cálculo diferencial haciendo uso de la norma ISO 92411-11 en estudiantes de los programas academicos de Ingeniería en ciencias de la computación de la Universidad Politécnica Estatal del Carchi UPEC e Ingeniería Informática de la Institución Universitaria Colegio Mayor del Cauca, del Grupo HEVIR, Con la Universidad Politécnica Estatal del Carchi- Ecuador.4.Estudio del atributo satisfacción en pruebas de usabilidad  a partir  del análisis térmico corporal, del Grupo  I+D, con la Corporación Universitaria de Comfacauca. 5. Escenario virtual gamificado para la difusión del turismo en una zona de posconflicto del departamento  del Cauca, del Grupo I+D, con la Universidad del Quindio.6.Propuesta de desarrollo de herramientas inclusivas medidas por TIC para personas con discapacidad, del Grupo I+D, con Corporación Universitaria de Comfacauca. 7.Encuentro de lenguas originarias: la creación del diccionario de imágenes infantil Nasa Yuwe-Namtrik para el diálogo intercultural y el fortalecimiento de las lenguas originarias en Siberia- Cauca, del Grupo RUTAS, con la Fundación Universitaria de Popayán. 8.La Innovación en el emprendimiento de competitividad en la ciudad de Popayán, del Grupo Historeo, con la Cámara de Comercio del Cauca. 9.Paisaje y metabolismo urbano en escenarios de cambio climático - Estudio de caso Popayán, del Grupo D&amp;A, con la Pontificia Universidad Católica de Paraná de Brasil. 10.Encuentro de lenguas originarias: creación del diccionario infantil, para el diálogo intercultural y fortalecimiento de lenguas originarias en Siberia Cauca, del Grupo Rutas, con Fundación Universitaria de Popayán- Grupo de Investigación Investigarte.</t>
  </si>
  <si>
    <t>1 centro estructurado</t>
  </si>
  <si>
    <t>60%
Se cuenta con participación de estudiantes, docentes, sector productivo en las diferentes ofertas de extensión realizadas por la institución</t>
  </si>
  <si>
    <t>4 Docentes en formación
1 Docente graduado</t>
  </si>
  <si>
    <t xml:space="preserve">Adquisición de servidor - realización pruebas plataforma para su operación responsable Proceso Gestión de Recursos Tecnológicos, </t>
  </si>
  <si>
    <t xml:space="preserve">De acuerdo a la información que se reporta desde el proceso de Investigaciones, los proyectos que para este periodo se entran a ejecutar por los grupos de investigación son: Del programa de Arte y Diseño, el Grupo D&amp;A: Arte Urbano “El impacto del graffiti como elemento de comunicación en la sociedad payanesa". "La ciudad en translación. El fotolibro como contenedor del espacio físico". "Nuevos paradigmas educativos: El videojuego TerraExplora como herramienta divulgativa del patrimonio geográfico y cultural colombiano"."Apropiación social del dato científico a través de estrategias de alfabetización visual y documentación audiovisual: Estudio de caso para la toma de decisiones comunitarias en la producción agrícola en un contexto de cambio climático en el municipio de Popayán, elaboración de una guía metodológica de diseño de espacio público, caso de estudio centro histótico de Popayán" Semillero Crisálida, "Desarrollar una App educativa para el fortalecimiento de la lengua indígena Nam Tril de Totoró mediante el uso de las TICS", "Principios básicos para la presentación gráfica de planos técnicos constructivos para estructuras, sistemas estructurales y materiales diversos, en Colombia. Etapa 1: Estructuras metálicas", "Diseño esquemático de una red de parques barriales en sectores con mayor déficit de espacio público de la ciudad de Popayán por medio de participación ciudadana, como base para apropiación y cohesión social". Del Grupo GIFIN del Programa de Administración de Empresas: "Diagnóstico del comportamiento de las MIPYMES del sector comercio de la ciudad de Popayán, con relación a la aplicación de los criterios financieros básicos en su gestión el lapso de 2015 a 2016", "LA GESTIÓN FINANCIERA COMO HERRAMIENTA PARA EL DESARROLLO DE LAS MIPYMES DEL SECTOR COMERCIO EN LA CIUDAD DE POPAYÁN EN EL PERIODO 2015 - 2016". Del programa de Gestión Empresarial el Grupo Historeo:  "Pertinencia social de la Instituciones de educación superior en la ciudad de Popayán", "Emprendimiento social: ¿Genera impacto en la ciudad de Popayán?" Del Programa de Ingeniería, elgrupo de investigación I+D:"Propuesta de método automatizado para medición de la satisfacción en pruebas de usabilidad, a partir del estudio de la expresión facial".“Propuesta de un modelo para la cosntrucción de juegos serios enfocados en proceso de enseñanza-aprendizaje de física cinemática para estudiantes de educaión media". A través del Centro de Innovación y Desarrollo Empresarial del Cauca -CIDECAUCA- de la Facultad de Ciencias Sociales y de la Administración se logró que el grupo de investigación GIFIN, desarrollara para la Alcaldía de Popayán, un estudio socioecnómico de los comerciantes del Centro Comercial Anarkos, afectados por el cierre de este establecimiento.  </t>
  </si>
  <si>
    <t xml:space="preserve">Región Administrativa de Planificación del Pacifico-RAP-
Al llevar la representación de las IES del Cauca en el Comité Técnico Asesor de la Región Administrativa y de Planificación del Pacifico, la IU. Colegio Mayor del Cauca genera grandes aportes al desarrollo de la investigación aplicada en ejes como; gobernanza territorial; infraestructura para la integración y la competitividad regional; sostenibilidad ambiental y ecosistémica; desarrollo económico colectivo e incluyente; e identidad cultural y paz territorial. Adicionalmente entra hacer parte de un importante acuerdo de colaboración entre 13 universidades de los Departamentos del Cauca, Chocó, Nariño y Valle del Cauca; el Banco de la República y el Departamento Administrativo de Planeación Nacional.
Comité Universidad Empresa Estado
Es una alianza estratégica que facilita la unión de voluntades y conocimientos entre empresarios, directivos universitarios, gremios y Gobiernos local y regional, para la formulación de agendas de trabajo conjunto en temas de Investigación, Desarrollo e Innovación (I+D+i), en busca de la productividad y competitividad de las empresas, mediante el diálogo entre estos tres agentes de desarrollo. En este campo la IU. Colegio Mayor del Cauca ingresa como miembro de la Junta Asesora del CUE Cauca, órgano sobre el cual recaen las decisiones más importantes en relación por ejemplo con convocatorias y presentación de proyectos en temas de  propiación social de la CTeI y vocaciones para la consolidación de una sociedad del conocimiento, innovación para la productividad, la competitividad y el desarrollo social por departamento, fortalecimiento del sistema territorial de ciencia, tecnología e innovación y formación de capital humano de alto nivel para la CTeI.
Red de Instituciones de Educación Superior de Ecuador- Colombia-REDEC
La Red de Universidades Ecuador - Colombia (REDEC), es una instancia binacional que permite  y divulgar a la sociedad los procesos académicos, de investigación y cultural en los cuales trabajan las universidades de Colombia y Ecuador, buscando con ello fortalecer los vínculos de cooperación científica y de transferencia de conocimientos para contribuir al desarrollo efectivo de la movilidad académica, al creativo, al científico, al tecnológico, al artístico, al cultural e innovador de nuestra región fronteriza en el ámbito de la cooperación interuniversitaria. En esta red, la IU Colegio Mayor del Cauca, además de ejercer su rol desde la Vicepresidencia,   Comité Ejecutivo participa en la planeación, organización y desarrollo de los eventos anuales de: Encuentro de Investigadores, Congreso Latinoamericano de Educación Superior, Emprendimiento e Internacionalización. 
Asies Cauca  
Desde el año 2017, cuando la IU Colegio Mayor del Cauca fue designada  para tomar la Presidencia de la Asociación, se ha mantenido una notable dinámica entorno a su orden administrativo y financiero, reuniones de junta directiva, Asambleas ordinarias y la realización de eventos como una estrategia para fortalecer la permanencia, la graduación e de intervención en farmacodependencia para estudiantes y docentes de las IES de Asies Cauca. De la misma forma se destinaron aportes en la participación en los juegos regionales de ASCUN. Estos eventos se financiaron con recursos de los  excedentes de ejercicios financieros de años anteriores. Para estas actividades se invirtieron $11.000.000 millones de pesos. 
Consejo Gremial y Empresarial del Cauca
La presencia institucional en este organismo gremial en el departamento del Cauca, además de intervenir en sus sesiones de Junta Directiva, Asambleas, eventos; es altamente estratégica, pues de esta relación se derivan importantes ventajas, por ejemplo, el interés de articular la academia a las necesidades empresariales, orientar la oferta de programas con la demanda empresarial de capital humano, en general,  es un espacio donde se reconoce  a la IU Colegio Mayor del Cauca como actor que aporta con rigor elementos técnicos, metodológicos, científicos y de relevancia académica a los diferentes procesos gestados y ejecutados por el Consejo Gremial y Empresarial del Cauca. 
Red De Instituciones Técnicas Tecnológicas Universitarias -REDTTU-   
Para la IU Colegio Mayor del Cauca, pertenecer activamente en la  -REDTTU- es un escenario definitivamente clave, a través de dicha red ha sido posible  liderar el fortalecimiento de la Educación Superior Pública de Colombia, lo cual apunta hacia su robustecimiento  y permitir que los estudiantes tengan mejores oportunidades de crecimiento personal, profesional y laboral. Es por ello, que los rectores y representantes universitarios se mantiene firmes en los planes de articulación académica relacionados con la gestión de recursos, proyectos, propuestas, vigilancia y demás acciones en las que puedan trabajar con el Gobierno Nacional.
Comisión Regional de Competitividad e Innovación
El Decreto 1651 de 2019 determina las condiciones para la articulación territorial, por medio de las Comisiones Regionales de Competitividad e Innovación. De esta forma, se da paso a la definición de funciones y de los roles que deben cumplir el Comité Ejecutivo, la Secretaría Técnica y los Comités Técnicos. * El SNCI se encargará de coordinar y orientar las actividades que realizan las instancias públicas, privadas y académicas relacionadas con la formulación, implementación y seguimiento de las políticas que promuevan las dos temáticas que serán amparadas con el decreto. El referido esquema reglamentario destaca la importancia de las Agendas Departamentales de Competitividad e Innovación (ADCI) como instrumento de planeación territorial para impulsar las apuestas productivas.
En este escenario la IU. Colegio Mayor del Cauca entra hacer parte del Comité Ejecutivo en representación de las universidades del departamento
</t>
  </si>
  <si>
    <t>En este semestre se movilizaron 59 estudiantes hacia destinos Nacionales e internacionales. De estos ,30 estudiantes de los programas de Gestión Financiera, Administración de Empresas e Ingeniería Informática se desplazaron hacia la IU Tecnológico de Antioquía de Medellín. 10 estudiantes del programa de ingeniería informática a la IU Antonio José Camacho de Cali. 2 estudiantes del programa de Arquitectura a la universidad Javeriana de Cali. A nivel internacional por el convenio con AIESEC, salieron 9 estudiantes asi: 3 estudiantes del programa de gestión empresarial realizaron su practica profesional en Morelos y Monterrrey México, 1 estudiantes del programa de Gestión Comercial y de Mercados en Monterrey, 2 estudiantes del programa de Arquitectura en Torreón México y 3 del programa de Diseño Visual en San Juan Argentina.  Por el conveni con la YMCA 8 estudiantes aplicaron al programa ICCP-SW&amp;T, para efectuar sus estudios en inglés en EE.UU, asi: 4 estudiantes del programa de gestión empresarial, 3 de dieño visual y 1 de Arquitectura. La Movilidad saleinte de docentes se dirigió a IES de Nacionales e Internacionales, de la siguiente forma : Ecuador, universidad de Caldas, IU Antonio José Camacho, IU Tecnológico de Antioquía, Universidad Javeriana de Cali, Institución Universitaria Centro de Estudios Superiores María Goretti es una universidad- CESMAG- Universidad de Nariño, Universidad Potificia Bolivariana de Medellín, Museo Paleontológico y Observatorio Astronómico de Manizales</t>
  </si>
  <si>
    <t xml:space="preserve">En lo relativo al proceso de interno del desarrollo del factor de visibilidad nacional e internacional, mediante el cual se apoya y acompaña a los programas en temas de movilidad docente, estudiantes, gestión de convenios y en particular en la atención de visita de Pares académicos con fines de Registros Calificados y Acreditación, resulta oportuno mencionar algunos resultados: 
Movilidad Saliente docente: 59
Movilidad entrante de docentes: 9
Movilidad saliente de estudiantes: 99
Movilidad entrante de estudiantes: 16 
Convenios:4  
Visitas de pares: 4 vistas atendidas
</t>
  </si>
  <si>
    <t>1. Se realizó informe de requerimientos de educación continua  relacionada en SIAG Egresados 2019 y recién graduados del periodo Enero de 2019.
2. Se realizó campaña de actualización en linea.</t>
  </si>
  <si>
    <t>En el periodo 2019, el sistema de Gesitión de Egresados SIAG, cerró con 955 registros actualizados, dentro de los cuales se registraron 539 egresados vinculados laboralmente y de ellos 529 ejerciendo su profesion.</t>
  </si>
  <si>
    <t>Para este periodo se tiene en cuenta la información actualizada registrada en el SIAG (Sistema de Gestión de Egresados), el cual a fecha 31 de Julio de 2019, reporta registradas 119 empresas donde se encuentran vinculados egresados,  y se  han realizado 11 convenios marco y 93 especificos para un total de 104 convenios para el desarrollo de proyectos, prácticas y/o pasantías como opción de grado . (Fuente: Secretaría General).</t>
  </si>
  <si>
    <t>955 registros actualizados en el periodo 2019.
En el periodo 2019, el sistema de Gestión de Egresados SIAG, cerro con 954 registros actualizados, dentro de los cuales se registraron 748 egresados vinculados laboralmente equivalente al 77%.</t>
  </si>
  <si>
    <t>cumplimiento del POA 2019 100%</t>
  </si>
  <si>
    <t>Con relación al Sistema de Gestión de Seguridad y Salud en el Trabajo se evalúa el avance frente a los nuevos requerimientos de la Resolución 0312 de 2019, se recibe visita de Auditoria Externa por parte de la Secretaría de Salud Municipal emitiendo concepto del grado de implementación y desarrollo del Sistema de Seguridad y Salud en el Trabajo en el que se concluye que la Institución cumple con la normatividad vigente  asociada al sistema.</t>
  </si>
  <si>
    <t>Se cuenta con las siguientes certificaciones vigentes:
NTC ISO 9001:2015, NTC 5555:2011,  certificado de servicios NTC 5580,</t>
  </si>
  <si>
    <t>Se presenta avance en implementación del plan ambiental en 96.59%</t>
  </si>
  <si>
    <t>Se desarrolla el plan para implementacion de sistemas de información en 100%</t>
  </si>
  <si>
    <t>Avance de cumplimiento del Sistema de seguridad de la información es del 47% cumpliendo 53 controles sobre un total de 114controles a implementar. Con relacion a la matriz MSPI se tiene 38% de documentación vigente y 10% de documentos que deben actualizarse falta 57% de documentación.</t>
  </si>
  <si>
    <t>Actualizados :
 Estatuto General, 
 Reglamento estudiantil 
proceso contractual
Estatuto del Profesor-: se decide no realizar actualización , justificación acta consejo académico
Se actualiza documentación para proceso rectoral</t>
  </si>
  <si>
    <t>C49</t>
  </si>
  <si>
    <t xml:space="preserve">I Semestre.
A nivel Medios Tecnológicos. 
• Se implementó proyecto piloto en los  salones de la sede Casa Obando donde se  instalaron  equipos de Cómputo  ( Marca Qbex )  permanentes  para el uso  de los  docentes con el  objetivo  de cubrir a la alta demanda de estos recursos, específicamente por parte  del programa de inglés.
• Liderado por  el asesor del subproceso de Gestión de recursos Tecnológicos se realiza proceso administrativo para la adquisición de dos nuevos servidores que permitirán mejorar el funcionamiento y tiempo de respuesta de los procesos académicos de la institución.
• En equipo con la oficina de desarrollo de software se parametrizaron funcionalidades del aplicativo SIAG Reportes y SIAG recursos Físicos con el objetivo  obtener estadísticas, inventarios  e indicadores de uso de los Medios Educativos que apoyan el desarrollo de los procesos  académico de la Institución.
• En equipo con la oficina de desarrollo se  parametriza y se inicia periodo de pruebas  en el mes de Mayo al aplicativo  SIAG Préstamo de Recursos con el  objetivo de validar su funcionalidad y poder llevar el control de los recursos tecnológicos que se prestan a diario, igualmente obtener estadísticas de uso de dichos recursos.
• Se adquirieron 6 Equipos  de escritorio los cuales complementan el espacio académico sala de sistemas para la facultad de arte y se adecua sala en sede Norte.
A nivel de Servicios.
Se renovó  el contrato de  licenciamiento del antivirus Eset Nod 32 , permitiéndole a la institución  brindar  seguridad a los equipos de cómputo  contra posibles amenazas software.
A nivel de Reglamentación
Se genera actualización de la política de Medios Educativos, la cual apoya  a la nueva versión de Proyecto  Educativo Institucional (PEI).
</t>
  </si>
  <si>
    <t xml:space="preserve">Para el año 2019 se proyectaron 4 acciones a desarrollar en el plan de fortalecimiento y actualización de los Medios Educativos de la Institución; las cuales nos permitieron alcanzar la  meta planteada en el periodo rectoral 2016-2020 equivalente al 70%.
Las acciones ejecutadas permitieron el  fortalecimiento de la infraestructura tecnológica en  las sedes de la institución, apalancando  los procesos académicos  y logrando cubrir la demanda que se presentó una vez que se adquirió la sede Norte
II Semestre. Resultado de la aprobación de los Proyectos presentados y aprobados al Ministerio de Educación Nacional  para obtención de recursos fuente Planes de Fomento a la Calidad 2019. 
A nivel Medios Tecnológicos. 
• Se realiza estudio previo para la adquisición de Medios Educativos para el proyecto de Unimayor Virtual.
• Se adquieren dos servidores para el mejoramiento de procesos académicos sede Encarnación.
• Se renueva la sala de sistemas  MAC sede Encarnación.
• Se adquiere sala Móvil Windows para la Facultad de arte y diseño sede Encarnación
• Se adquiere Sala Móvil MAC para la Facultad de arte y diseño sede Encarnación.
• Se adquieren 5 equipos todo en uno para cubrir la demanda de nuevos docentes de planta que ingresaron a la Institución.
• Renovación Laboratorio 105 de Ingles sede Casa Obando.
• Adquisición de 3 video Beam para salones y sala de video conferencia de la sede Bicentenario.
• En proceso la renovación de las salas de sistemas 1 y 2 de la sede Bicentenario.
A nivel de Servicios.
• Se contrata el servicio de un  servidor dedicado el cual  permite la migración de la plataforma LMS en la que se desarrolla el proyecto de Unimayor Virtual.
• Se renovó  el contrato de  licenciamiento de los diferentes aplicativos que se manejan en el proyecto de Unimayor Virtual (StoryLine, Vimeo, Vyond).
• Renovación del licenciamiento del Campus Agreement, Adobe Creative Cloud, etc.
• Se asigna espacio en página web de la institución para la socialización de los Medios Educativos.
</t>
  </si>
  <si>
    <t>C51</t>
  </si>
  <si>
    <t>C52</t>
  </si>
  <si>
    <t>C53</t>
  </si>
  <si>
    <t>TABLERO DE MANDOS 2016-2020
INDICADORES PLAN DE DESARROLLO
DIMENSIÓN MIPG: EVALUACIÓN DE RESULTADOS</t>
  </si>
  <si>
    <t xml:space="preserve">
105 estudiantes presentaron prueba PET de los cuales 54 estudiantes obttuvieron nivel B1 y 25 estudiantes obtuvieron nivel B2 lo cual corresponde 75.2% de logro para alcanzar el nivel esperado.</t>
  </si>
  <si>
    <t xml:space="preserve">Se logra desde el proyecto Unimayor Virtual finalizar este año con: 
• Curso de Inducción a procesos administrativos
• Producción de los vídeos introductorios cursos 6 
•  Producción de los vídeos introductorios curso 7  
• Actividades de evaluación cursos 5 y 6, mejoramiento y generación de las rúbricas. 
• Definir los audios de los vídeos de beyound correspondientes a los cursos 5 y 6 
• Verificación y validación: revisar cada lección determinando en un check list los cambios que se deben hacer para el curso 5
• Elaboración etiquetas Introducción de vídeo y go to lesson A, 5 etiquetas
• Modificar la estructura del curso en Moodle. 5 y 6 con las nuevas etiquetas elaboradas
</t>
  </si>
  <si>
    <t>Se culmina la segunda ruta de formación en tutoría virtual. 23 docentes de la institución logran la certificación en diciembre de 2019 como diplomado en "Tutoría en Formación Virtual".
Se espera iniciar el proceso de implementación centro de formación virtual mediante la implementación de los cursos de ingles para estudiantes de los programas academicos en el 1er semestre de 2020. Plataforma lista para operación</t>
  </si>
  <si>
    <t xml:space="preserve">Para el año 2019 se proyectaron 4 acciones a desarrollar en el plan de fortalecimiento y actualización de los Medios Educativos de la Institución; las cuales nos permitieron alcanzar la  meta planteada en el periodo rectoral 2016-2020 equivalente al 80%.
Las acciones ejecutadas permitieron el  fortalecimiento de la infraestructura tecnológica en  las sedes de la institución, apalancando  los procesos académicos  y logrando cubrir la demanda que se presentó una vez que se adquirió la sede Norte.
</t>
  </si>
  <si>
    <t xml:space="preserve">Se realizaron pruebas en plataforma interna para el funcionamiento del repositorio digital, en lo relacionado con aspectos técnicos, quedando listo para iniciar proceso de cargue de información, dentro de los Planes Operativos Anuales 2020 de los procesos de Docencia y Gestión de Bibilioteca queda establecida la actividad de implementación de la plataforma.
Se cuenta con procedimientos de operación aprobados por el Consejo Académico </t>
  </si>
  <si>
    <t>Acciones adelantadas::
A la fecha se cuenta con reporte de seguimiento P:U Talento Humano en donde se evidencia que una vez realizadas las evaluaciones del personal no se encuentran porcentajes por debajo de 80 puntos, por lo cuan no se generan planes de mejoramiento resultado de evaluación de desempeño.
Se actualizan el procedimiento de evaluacion de desempeño, se socializa la nueva metodologia, se esperan resultados de evaluacion 2019 con corte a 31 de enero 2020.</t>
  </si>
  <si>
    <t>Se cuenta con informe de compromisos relacionados con la capacitación del personal, se evidencia diligenciamiento del formato compromisos de capacitación y su seguimiento.</t>
  </si>
  <si>
    <t>Se avanza en el desarrollo de la estrategia de comunicaciones y mercadeo en un 96.45%</t>
  </si>
  <si>
    <t>Se avanzaqen el desarrollo de la estrategia de comunicaciones y mercadeo en un 96.45%</t>
  </si>
  <si>
    <t xml:space="preserve">Se realiza actualización pagina web institucional
Se revisa sección transparencia logrando indice de calificacion en el ITA del 99% de cumplimiento.
Se organiza link de participación ciudadana y se da mayor visibilidad en pagina institucional
</t>
  </si>
  <si>
    <t>C50</t>
  </si>
  <si>
    <t>C54</t>
  </si>
  <si>
    <t>Dentro de lo plasmado en el plan de infraestructura 2019 se ejecutaron 5 obras de las8 aprobadas en el plan de infraestructura.
En el segundo semestre se efectuó manteniemineto de las tres sedes en tanto surgieron acontecimientos que demandaron realizar obras urgentes que no se habian presupuestado en el plan de mantenimiento adicionando 3 obras a saber ENLUCIMIENTO PATIO POSTERIOR, CERRAMIENTO DE MURO LINDERO  E INTERVENCION A LA BIBLIOTECA.
En conclusión se ejecutaron 8 obras de 11 para un porcencetaje de ejecuón del 72%</t>
  </si>
  <si>
    <t>MAYO 2020</t>
  </si>
  <si>
    <t xml:space="preserve">Se cuenta con el 100% de programas con registro calificado. </t>
  </si>
  <si>
    <t>Se llevaron a cabo capacitaciones de fortalecimiento para estudiantes y docentes en desarrollo y simulacros de las pruebas Saber Pro.  De igual manera se adelantan acciones de mejoramiento curricular en competencias genéricas.
Se realizó capacitación con los docentes en temas teóricos y prácticos en la aplicación de pruebas tipo saber pro. Con los docentes se trabajó el 16, 31 de agosto y el 7 de septiembre de 2018, con los estudiantes, el 1 y 22 de septiembre y 16 de noviembre de 2018 se realiza la reunión de entrega de informes con la vicerrectoría, los decanos y los coordinadores de programa.
Facultad de Arte y Diseño:, seminario proyectual preuba especifica e inducción 
Reformas curricurales en componentes de modulo formación ciudana técnicas de comunicación .Programa único institucional se incorporan técnicas de evaluación saber pro.
Técnicas de comunicación se convalida comunicación escrita.
matemáticas hacen ejercicio de evaluación. 
Facultad de Ciencias Sociales y de la Adminstración:
en Acta de consejo se evidencia cambio en  la ubicación estratégica en la malla del microcurriculo formación ciudadana, se ve antes de la prueba 
componentes de modulo en puntos estrategicos de formación</t>
  </si>
  <si>
    <t>Durante los cuatro años, tanto las Facultades como algunos procesos como egresados y vicerrectoría académica llevaron a cabo programas de educación continua para fortalecer las capacidades de los programas académicos y de la comunidad académica en general.</t>
  </si>
  <si>
    <t>Se gestiona la contratación de los servicios profesionales del Ingeniero de Sistemas Mauricio Realpe y del productor audio visual Terry Valencia con el objeto de fortalecer la producción audiovisual, actividades comunicativas y apoyo tecnológico de necesidades definidas en el proyecto institucional de Unimayor Virtual.  
A través de la plataforma tecnológica y educativa, UNIMAYOR Virtual, el 9 de marzo se dió inició al 5o nivel virtual de inglés “English course 5”, que tiene como estrategia el fortalecimiento de las habilidades y competencias necesarias tanto a nivel académico como profesional en la lengua extranjera dirigido a estudiantes y docentes de la Institución.
Se inicia la tercera cohorte del proceso de formación de tutores virtuales a través de la plataforma Moodle, con la Ruta de Formación en Tutoría Virtual Unimayor el cual cuenta con 24 participantes, todos docentes de la Unimayor.
Ante la emergencia sanitaria decretada por el gobierno nacional y la suspención de actividades académicas por parte de la Institución, la Facultad de Ingeniería define un plan de trabajo para los docentes de todas las facultades consistente en preparar material didáctico basado en la incorporación de tic para los temas y asignaturas que orientan. El plan de trabajo se establece desde el 24 de marzo de 2020 hasta el 19 de abril de 2020 y cuenta con el acompañamiento y asesoría del Centro de Formación Virtual, específicamente del proyecto Unimayor Virtual</t>
  </si>
  <si>
    <t xml:space="preserve">se avanza en la presentación de nuevos programas para la obtención de registros calificados: Licenciatura en Lenguas en español e inglés, Ingeniería Multimedia, Licenciatura en Música y  Especialización en Gerencia Financiera.
Se recibe visita de pares académicos en 2019 para la obtención de registro calificado de la Licenciatura español e inglés, estado en Sala.
Se obtiene Registro Calificado No. 01539618 de Diciembre de 2019  para ofertar en convenio la Maestría en Gestión de Tecnología de la Información  ofrecido por el Tecnológico de Antioquia, en metodología presencial en la ciudad de Popayán.; El 6 de marzo de 2020, se da inicio a la primera cohorte de la Maestría en Gestión de Tecnología de la Información, con la participación de 17 estudiantes egresados del programa de Especialización en Administración de la Información y Bases de Datos.
</t>
  </si>
  <si>
    <t>Se presenta propuesta  en consejo Academico del primer trimestre 2020,</t>
  </si>
  <si>
    <t>A través de la plataforma tecnológica y educativa, UNIMAYOR Virtual, el 9 de marzo se dió inició al 5o nivel virtual de inglés “English course 5”, que tiene como estrategia el fortalecimiento de las habilidades y competencias necesarias tanto a nivel académico como profesional en la lengua extranjera dirigido a estudiantes y docentes de la Institución.  con la participación de estudiantes, docentes y administrativos.  Se le dará continuidad en el segundo semestre de 2020 con el nivel 6, poniendo en funcionamiento la plataforma para el fortalecimiento del idioma inglés</t>
  </si>
  <si>
    <t>Se ejecutan las actividades aprobadas para la nueva estructura de la PS</t>
  </si>
  <si>
    <t>Se presenta cumplimiento del 100% de las estrategias establecidas en el modelo de Bienestar Institucional</t>
  </si>
  <si>
    <t>Se desarrollan e implementan las  acciones de mejoramiento para el SGSST obteniendo la implementación de este</t>
  </si>
  <si>
    <t>C55</t>
  </si>
  <si>
    <t>C56</t>
  </si>
  <si>
    <t>C57</t>
  </si>
  <si>
    <t>MEDICIÓN (mayo 2016 mayo 2020)</t>
  </si>
  <si>
    <t xml:space="preserve"> Se logra la implementación y articulación del Sistema de Gestión de Seguridad de la Información con el Sistema de Gestión Integrado (SGI); alcanzando la meta trazada en el PLAN_DE_DESARROLLO_2016-2020. En la figura 7 se puede observar los avances del Sistema de Gestión de Seguridad de la Información en el periodo comprendido 2017 – 2020, con un consolidado final del 90%.</t>
  </si>
  <si>
    <t>Se realiza seguimiento a la 11 actividades establecidas en el PINAR logrando cumplimiento del 71% de las actividades establecidas en este documento, con este porcentaje se cumple con la meta de implementacion en 4 años de &gt;=70%</t>
  </si>
  <si>
    <t>C</t>
  </si>
  <si>
    <t>Cumplimiento % del PDI</t>
  </si>
  <si>
    <t>Cumplidos al 100%</t>
  </si>
  <si>
    <t>Gestión organizacional</t>
  </si>
  <si>
    <t>Con avance en  cumplimiento 2</t>
  </si>
  <si>
    <t xml:space="preserve">Indicador PGD Implementado 71%, sistema de gestión de seguridad de la información 90%    </t>
  </si>
  <si>
    <t>Total</t>
  </si>
  <si>
    <t xml:space="preserve">&gt;= 90% </t>
  </si>
  <si>
    <t>Fortalecimiento Académico</t>
  </si>
  <si>
    <t>Cumplido</t>
  </si>
  <si>
    <t>Indicador repositorio 90%, grupos investigación  67%</t>
  </si>
  <si>
    <t xml:space="preserve">RESULTADO FINAL PDI 2016-2020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</si>
</sst>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5">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Arial"/>
      <family val="2"/>
    </font>
    <font>
      <sz val="10"/>
      <name val="Futura Bk"/>
      <family val="2"/>
    </font>
    <font>
      <u/>
      <sz val="11"/>
      <color theme="10"/>
      <name val="Calibri"/>
      <family val="2"/>
      <scheme val="minor"/>
    </font>
    <font>
      <b/>
      <sz val="10"/>
      <name val="Futura Bk"/>
      <family val="2"/>
    </font>
    <font>
      <sz val="10"/>
      <color rgb="FFFF0000"/>
      <name val="Futura Bk"/>
      <family val="2"/>
    </font>
    <font>
      <u/>
      <sz val="10"/>
      <color theme="10"/>
      <name val="Futura Bk"/>
      <family val="2"/>
    </font>
    <font>
      <sz val="10"/>
      <color theme="1"/>
      <name val="Futura Bk"/>
      <family val="2"/>
    </font>
    <font>
      <sz val="10"/>
      <color theme="0"/>
      <name val="Futura Bk"/>
      <family val="2"/>
    </font>
    <font>
      <sz val="11"/>
      <name val="Calibri"/>
      <family val="2"/>
      <scheme val="minor"/>
    </font>
    <font>
      <b/>
      <sz val="18"/>
      <name val="Futura Bk"/>
      <family val="2"/>
    </font>
    <font>
      <sz val="10"/>
      <color rgb="FF000000"/>
      <name val="Futura Bk"/>
      <family val="2"/>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theme="7"/>
        <bgColor indexed="64"/>
      </patternFill>
    </fill>
    <fill>
      <patternFill patternType="solid">
        <fgColor theme="8" tint="-0.249977111117893"/>
        <bgColor indexed="64"/>
      </patternFill>
    </fill>
    <fill>
      <patternFill patternType="solid">
        <fgColor rgb="FF00B0F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4" fillId="0" borderId="0"/>
    <xf numFmtId="0" fontId="6" fillId="0" borderId="0" applyNumberFormat="0" applyFill="0" applyBorder="0" applyAlignment="0" applyProtection="0"/>
  </cellStyleXfs>
  <cellXfs count="186">
    <xf numFmtId="0" fontId="0" fillId="0" borderId="0" xfId="0"/>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5" fillId="1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Alignment="1">
      <alignment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5" fillId="6" borderId="1" xfId="0" applyFont="1" applyFill="1" applyBorder="1" applyAlignment="1">
      <alignment vertical="center"/>
    </xf>
    <xf numFmtId="0" fontId="5" fillId="5" borderId="1" xfId="0" applyFont="1" applyFill="1" applyBorder="1" applyAlignment="1">
      <alignment vertical="center"/>
    </xf>
    <xf numFmtId="0" fontId="5" fillId="7" borderId="1" xfId="0" applyFont="1" applyFill="1" applyBorder="1" applyAlignment="1">
      <alignment vertical="center" wrapText="1"/>
    </xf>
    <xf numFmtId="0" fontId="5" fillId="4" borderId="1" xfId="0" applyFont="1" applyFill="1" applyBorder="1" applyAlignment="1">
      <alignment vertical="center"/>
    </xf>
    <xf numFmtId="10" fontId="5" fillId="2" borderId="1" xfId="1" applyNumberFormat="1" applyFont="1" applyFill="1" applyBorder="1" applyAlignment="1">
      <alignment vertical="center"/>
    </xf>
    <xf numFmtId="10" fontId="5" fillId="3" borderId="1" xfId="1" applyNumberFormat="1" applyFont="1" applyFill="1" applyBorder="1" applyAlignment="1">
      <alignment vertical="center"/>
    </xf>
    <xf numFmtId="9" fontId="5" fillId="6" borderId="1" xfId="1" applyFont="1" applyFill="1" applyBorder="1" applyAlignment="1">
      <alignment vertical="center"/>
    </xf>
    <xf numFmtId="164" fontId="5" fillId="5" borderId="1" xfId="1" applyNumberFormat="1" applyFont="1" applyFill="1" applyBorder="1" applyAlignment="1">
      <alignment vertical="center"/>
    </xf>
    <xf numFmtId="10" fontId="5" fillId="7" borderId="1" xfId="0" applyNumberFormat="1" applyFont="1" applyFill="1" applyBorder="1" applyAlignment="1">
      <alignment vertical="center" wrapText="1"/>
    </xf>
    <xf numFmtId="9" fontId="5" fillId="4" borderId="1" xfId="1" applyFont="1" applyFill="1" applyBorder="1" applyAlignment="1">
      <alignment vertical="center" wrapText="1"/>
    </xf>
    <xf numFmtId="9" fontId="5" fillId="0" borderId="0" xfId="1" applyFont="1" applyFill="1" applyAlignment="1">
      <alignment vertical="center" wrapText="1"/>
    </xf>
    <xf numFmtId="9" fontId="11" fillId="0" borderId="0" xfId="1" applyFont="1" applyFill="1" applyAlignment="1">
      <alignment vertical="center"/>
    </xf>
    <xf numFmtId="9" fontId="11" fillId="0" borderId="0" xfId="0" applyNumberFormat="1" applyFont="1" applyFill="1" applyAlignment="1">
      <alignment vertical="center"/>
    </xf>
    <xf numFmtId="10" fontId="11" fillId="0" borderId="0" xfId="1" applyNumberFormat="1" applyFont="1" applyFill="1" applyAlignment="1">
      <alignment vertical="center"/>
    </xf>
    <xf numFmtId="10" fontId="5" fillId="0" borderId="0" xfId="1" applyNumberFormat="1" applyFont="1" applyFill="1" applyAlignment="1">
      <alignment vertical="center"/>
    </xf>
    <xf numFmtId="9" fontId="5" fillId="2" borderId="1" xfId="1" applyNumberFormat="1" applyFont="1" applyFill="1" applyBorder="1" applyAlignment="1">
      <alignment vertical="center"/>
    </xf>
    <xf numFmtId="9" fontId="5" fillId="3" borderId="1" xfId="1" applyNumberFormat="1" applyFont="1" applyFill="1" applyBorder="1" applyAlignment="1">
      <alignment vertical="center"/>
    </xf>
    <xf numFmtId="164" fontId="11" fillId="0" borderId="0" xfId="0" applyNumberFormat="1" applyFont="1" applyFill="1" applyAlignment="1">
      <alignment vertical="center"/>
    </xf>
    <xf numFmtId="0" fontId="5" fillId="0" borderId="0" xfId="0" applyFont="1" applyFill="1" applyBorder="1" applyAlignment="1">
      <alignment vertical="center"/>
    </xf>
    <xf numFmtId="9" fontId="5" fillId="0" borderId="0" xfId="1" applyNumberFormat="1" applyFont="1" applyFill="1" applyBorder="1" applyAlignment="1">
      <alignment vertical="center"/>
    </xf>
    <xf numFmtId="9" fontId="5" fillId="0" borderId="0" xfId="1" applyFont="1" applyFill="1" applyBorder="1" applyAlignment="1">
      <alignment vertical="center"/>
    </xf>
    <xf numFmtId="164" fontId="5" fillId="0" borderId="0" xfId="1" applyNumberFormat="1" applyFont="1" applyFill="1" applyBorder="1" applyAlignment="1">
      <alignment vertical="center"/>
    </xf>
    <xf numFmtId="10" fontId="5" fillId="0" borderId="0" xfId="0" applyNumberFormat="1" applyFont="1" applyFill="1" applyBorder="1" applyAlignment="1">
      <alignment vertical="center" wrapText="1"/>
    </xf>
    <xf numFmtId="9" fontId="5" fillId="0" borderId="0" xfId="1" applyFont="1" applyFill="1" applyBorder="1" applyAlignment="1">
      <alignment vertical="center" wrapText="1"/>
    </xf>
    <xf numFmtId="0" fontId="5" fillId="0" borderId="1" xfId="0" applyFont="1" applyFill="1" applyBorder="1" applyAlignment="1">
      <alignment vertical="center"/>
    </xf>
    <xf numFmtId="0" fontId="5" fillId="2" borderId="2" xfId="0" applyFont="1" applyFill="1" applyBorder="1" applyAlignment="1">
      <alignment vertical="center" wrapText="1"/>
    </xf>
    <xf numFmtId="9" fontId="5" fillId="0" borderId="0" xfId="0" applyNumberFormat="1" applyFont="1" applyFill="1" applyAlignment="1">
      <alignment vertical="center"/>
    </xf>
    <xf numFmtId="9" fontId="5" fillId="0" borderId="0" xfId="1" applyFont="1" applyFill="1" applyAlignment="1">
      <alignment vertical="center"/>
    </xf>
    <xf numFmtId="0" fontId="5" fillId="0" borderId="0" xfId="0" applyNumberFormat="1" applyFont="1" applyFill="1" applyAlignment="1">
      <alignment vertical="center"/>
    </xf>
    <xf numFmtId="165" fontId="5" fillId="0" borderId="0" xfId="0" applyNumberFormat="1" applyFont="1" applyFill="1" applyAlignment="1">
      <alignment vertical="center"/>
    </xf>
    <xf numFmtId="0" fontId="5" fillId="0" borderId="6" xfId="0" applyFont="1" applyFill="1" applyBorder="1" applyAlignment="1">
      <alignment vertical="center" wrapText="1"/>
    </xf>
    <xf numFmtId="0" fontId="8" fillId="0" borderId="0" xfId="0" applyFont="1" applyFill="1" applyAlignment="1">
      <alignment vertical="center"/>
    </xf>
    <xf numFmtId="1" fontId="5" fillId="0" borderId="0" xfId="1" applyNumberFormat="1" applyFont="1" applyFill="1" applyBorder="1" applyAlignment="1">
      <alignment vertical="center"/>
    </xf>
    <xf numFmtId="9" fontId="5" fillId="3" borderId="1" xfId="1"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vertical="center"/>
    </xf>
    <xf numFmtId="0" fontId="5" fillId="5"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6" borderId="1" xfId="0" applyFont="1" applyFill="1" applyBorder="1" applyAlignment="1">
      <alignment horizontal="center" vertical="center" wrapText="1"/>
    </xf>
    <xf numFmtId="0" fontId="11" fillId="0" borderId="0" xfId="0" applyFont="1" applyFill="1" applyAlignment="1">
      <alignment vertical="center"/>
    </xf>
    <xf numFmtId="9" fontId="5" fillId="5"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0" fontId="5" fillId="5" borderId="0" xfId="0" applyFont="1" applyFill="1" applyAlignment="1">
      <alignment vertical="center"/>
    </xf>
    <xf numFmtId="0" fontId="5" fillId="0"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1" fillId="0" borderId="0" xfId="0" applyFont="1" applyFill="1" applyAlignment="1">
      <alignment vertical="center"/>
    </xf>
    <xf numFmtId="0" fontId="5" fillId="3"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0" fontId="5" fillId="0" borderId="0" xfId="1" applyNumberFormat="1" applyFont="1" applyFill="1" applyBorder="1" applyAlignment="1">
      <alignment vertical="center"/>
    </xf>
    <xf numFmtId="0" fontId="5" fillId="7" borderId="2" xfId="0" applyFont="1" applyFill="1" applyBorder="1" applyAlignment="1">
      <alignment vertical="center"/>
    </xf>
    <xf numFmtId="0" fontId="5" fillId="2" borderId="16" xfId="0" applyFont="1" applyFill="1" applyBorder="1" applyAlignment="1">
      <alignment vertical="center"/>
    </xf>
    <xf numFmtId="0" fontId="5" fillId="2" borderId="24" xfId="0" applyFont="1" applyFill="1" applyBorder="1" applyAlignment="1">
      <alignment vertical="center"/>
    </xf>
    <xf numFmtId="0" fontId="7"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3" xfId="0" applyFont="1" applyFill="1" applyBorder="1" applyAlignment="1">
      <alignment horizontal="center" vertical="center" wrapText="1"/>
    </xf>
    <xf numFmtId="0" fontId="14" fillId="0" borderId="0" xfId="0" applyFont="1" applyAlignment="1">
      <alignment horizontal="justify" vertical="center"/>
    </xf>
    <xf numFmtId="10" fontId="5" fillId="0" borderId="0" xfId="0" applyNumberFormat="1" applyFont="1" applyFill="1" applyAlignment="1">
      <alignment vertical="center"/>
    </xf>
    <xf numFmtId="9" fontId="5" fillId="0" borderId="0" xfId="0" applyNumberFormat="1" applyFont="1" applyFill="1" applyAlignment="1">
      <alignment horizontal="center" vertical="center"/>
    </xf>
    <xf numFmtId="9" fontId="5" fillId="0" borderId="0" xfId="1" applyFont="1" applyFill="1" applyAlignment="1">
      <alignment horizontal="center" vertical="center"/>
    </xf>
    <xf numFmtId="10" fontId="5" fillId="0" borderId="0" xfId="0" applyNumberFormat="1" applyFont="1" applyFill="1" applyAlignment="1">
      <alignment horizontal="center" vertical="center"/>
    </xf>
    <xf numFmtId="0" fontId="5" fillId="2" borderId="26" xfId="0" applyFont="1" applyFill="1" applyBorder="1" applyAlignment="1">
      <alignment vertical="center"/>
    </xf>
    <xf numFmtId="0" fontId="5" fillId="0" borderId="1" xfId="0" applyFont="1" applyFill="1" applyBorder="1" applyAlignment="1">
      <alignment vertical="center" wrapText="1"/>
    </xf>
    <xf numFmtId="9" fontId="5" fillId="0"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5" fillId="0" borderId="2" xfId="0" applyFont="1" applyFill="1" applyBorder="1" applyAlignment="1">
      <alignment horizontal="left" vertical="center"/>
    </xf>
    <xf numFmtId="0" fontId="7" fillId="0" borderId="1" xfId="0" applyFont="1" applyFill="1" applyBorder="1" applyAlignment="1">
      <alignment horizontal="left" vertical="center"/>
    </xf>
    <xf numFmtId="10" fontId="7" fillId="0" borderId="3" xfId="1" applyNumberFormat="1" applyFont="1" applyFill="1" applyBorder="1" applyAlignment="1">
      <alignment horizontal="center" vertical="center"/>
    </xf>
    <xf numFmtId="0" fontId="7" fillId="2" borderId="27" xfId="0" applyFont="1" applyFill="1" applyBorder="1" applyAlignment="1">
      <alignment vertical="center"/>
    </xf>
    <xf numFmtId="0" fontId="7" fillId="7" borderId="2" xfId="0" applyFont="1" applyFill="1" applyBorder="1" applyAlignment="1">
      <alignment vertical="center"/>
    </xf>
    <xf numFmtId="0" fontId="7"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25" xfId="0" applyNumberFormat="1" applyFont="1" applyFill="1" applyBorder="1" applyAlignment="1">
      <alignment horizontal="center" vertical="center"/>
    </xf>
    <xf numFmtId="0" fontId="7" fillId="3" borderId="10"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7" borderId="1"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14" fontId="7" fillId="0" borderId="18"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2" borderId="1" xfId="0" applyFont="1" applyFill="1" applyBorder="1" applyAlignment="1">
      <alignment horizontal="center" vertical="center"/>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0" fontId="7" fillId="7" borderId="2"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7" borderId="1" xfId="0" applyFont="1" applyFill="1" applyBorder="1" applyAlignment="1">
      <alignment vertical="center"/>
    </xf>
    <xf numFmtId="0" fontId="5" fillId="7" borderId="5" xfId="0" applyFont="1" applyFill="1" applyBorder="1" applyAlignment="1">
      <alignment vertical="center"/>
    </xf>
    <xf numFmtId="0" fontId="5" fillId="7" borderId="4" xfId="0" applyFont="1" applyFill="1" applyBorder="1" applyAlignment="1">
      <alignment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1" fillId="0" borderId="0" xfId="0" applyFont="1" applyFill="1" applyAlignment="1">
      <alignment vertical="center"/>
    </xf>
    <xf numFmtId="9" fontId="5" fillId="4" borderId="1" xfId="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13" borderId="9" xfId="0" applyFont="1" applyFill="1" applyBorder="1" applyAlignment="1">
      <alignment horizontal="center" vertical="center"/>
    </xf>
    <xf numFmtId="0" fontId="5" fillId="13" borderId="10" xfId="0" applyFont="1" applyFill="1" applyBorder="1" applyAlignment="1">
      <alignment horizontal="center" vertical="center"/>
    </xf>
    <xf numFmtId="0" fontId="5" fillId="12" borderId="1" xfId="0" applyFont="1" applyFill="1" applyBorder="1" applyAlignment="1">
      <alignment horizontal="center" vertical="center" wrapText="1"/>
    </xf>
    <xf numFmtId="10" fontId="5" fillId="0" borderId="25" xfId="0" applyNumberFormat="1" applyFont="1" applyFill="1" applyBorder="1" applyAlignment="1">
      <alignment horizontal="center" vertical="center"/>
    </xf>
    <xf numFmtId="0" fontId="5" fillId="0" borderId="25" xfId="0" applyFont="1" applyFill="1" applyBorder="1" applyAlignment="1">
      <alignment horizontal="center" vertical="center"/>
    </xf>
    <xf numFmtId="9" fontId="8" fillId="0" borderId="25" xfId="0" applyNumberFormat="1" applyFont="1" applyFill="1" applyBorder="1" applyAlignment="1">
      <alignment horizontal="center" vertical="center"/>
    </xf>
    <xf numFmtId="0" fontId="8" fillId="0" borderId="25" xfId="0" applyFont="1" applyFill="1" applyBorder="1" applyAlignment="1">
      <alignment horizontal="center" vertical="center"/>
    </xf>
    <xf numFmtId="9" fontId="5" fillId="3" borderId="25" xfId="0" applyNumberFormat="1" applyFont="1" applyFill="1" applyBorder="1" applyAlignment="1">
      <alignment horizontal="center" vertical="center"/>
    </xf>
  </cellXfs>
  <cellStyles count="4">
    <cellStyle name="Hipervínculo" xfId="3" builtinId="8"/>
    <cellStyle name="Normal" xfId="0" builtinId="0"/>
    <cellStyle name="Normal 3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123825</xdr:colOff>
      <xdr:row>12</xdr:row>
      <xdr:rowOff>123825</xdr:rowOff>
    </xdr:to>
    <xdr:pic>
      <xdr:nvPicPr>
        <xdr:cNvPr id="2"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3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123825</xdr:colOff>
      <xdr:row>13</xdr:row>
      <xdr:rowOff>123825</xdr:rowOff>
    </xdr:to>
    <xdr:pic>
      <xdr:nvPicPr>
        <xdr:cNvPr id="3"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3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14</xdr:row>
      <xdr:rowOff>0</xdr:rowOff>
    </xdr:from>
    <xdr:ext cx="123825" cy="123825"/>
    <xdr:pic>
      <xdr:nvPicPr>
        <xdr:cNvPr id="4"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15</xdr:row>
      <xdr:rowOff>0</xdr:rowOff>
    </xdr:from>
    <xdr:ext cx="123825" cy="123825"/>
    <xdr:pic>
      <xdr:nvPicPr>
        <xdr:cNvPr id="5"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111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16</xdr:row>
      <xdr:rowOff>0</xdr:rowOff>
    </xdr:from>
    <xdr:to>
      <xdr:col>0</xdr:col>
      <xdr:colOff>123825</xdr:colOff>
      <xdr:row>16</xdr:row>
      <xdr:rowOff>123825</xdr:rowOff>
    </xdr:to>
    <xdr:pic>
      <xdr:nvPicPr>
        <xdr:cNvPr id="6"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30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7" name="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49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8" name="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12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9" name="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36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0" name="9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63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1" name="10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64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123825</xdr:colOff>
      <xdr:row>66</xdr:row>
      <xdr:rowOff>123825</xdr:rowOff>
    </xdr:to>
    <xdr:pic>
      <xdr:nvPicPr>
        <xdr:cNvPr id="12" name="1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71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123825</xdr:colOff>
      <xdr:row>83</xdr:row>
      <xdr:rowOff>123825</xdr:rowOff>
    </xdr:to>
    <xdr:pic>
      <xdr:nvPicPr>
        <xdr:cNvPr id="13" name="1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858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0</xdr:col>
      <xdr:colOff>123825</xdr:colOff>
      <xdr:row>94</xdr:row>
      <xdr:rowOff>123825</xdr:rowOff>
    </xdr:to>
    <xdr:pic>
      <xdr:nvPicPr>
        <xdr:cNvPr id="14" name="1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888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123825</xdr:colOff>
      <xdr:row>103</xdr:row>
      <xdr:rowOff>123825</xdr:rowOff>
    </xdr:to>
    <xdr:pic>
      <xdr:nvPicPr>
        <xdr:cNvPr id="15" name="1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946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123825</xdr:colOff>
      <xdr:row>107</xdr:row>
      <xdr:rowOff>123825</xdr:rowOff>
    </xdr:to>
    <xdr:pic>
      <xdr:nvPicPr>
        <xdr:cNvPr id="16" name="1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7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0</xdr:rowOff>
    </xdr:from>
    <xdr:to>
      <xdr:col>0</xdr:col>
      <xdr:colOff>123825</xdr:colOff>
      <xdr:row>118</xdr:row>
      <xdr:rowOff>123825</xdr:rowOff>
    </xdr:to>
    <xdr:pic>
      <xdr:nvPicPr>
        <xdr:cNvPr id="17" name="1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85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0</xdr:col>
      <xdr:colOff>123825</xdr:colOff>
      <xdr:row>130</xdr:row>
      <xdr:rowOff>123825</xdr:rowOff>
    </xdr:to>
    <xdr:pic>
      <xdr:nvPicPr>
        <xdr:cNvPr id="18" name="1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18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xdr:row>
      <xdr:rowOff>0</xdr:rowOff>
    </xdr:from>
    <xdr:to>
      <xdr:col>0</xdr:col>
      <xdr:colOff>123825</xdr:colOff>
      <xdr:row>135</xdr:row>
      <xdr:rowOff>123825</xdr:rowOff>
    </xdr:to>
    <xdr:pic>
      <xdr:nvPicPr>
        <xdr:cNvPr id="19" name="1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958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nimayor.edu.co/web/transparencia?layout=edit&amp;id=2867" TargetMode="External"/><Relationship Id="rId7" Type="http://schemas.openxmlformats.org/officeDocument/2006/relationships/comments" Target="../comments1.xml"/><Relationship Id="rId2" Type="http://schemas.openxmlformats.org/officeDocument/2006/relationships/hyperlink" Target="https://unimayor.edu.co/web/transparencia?layout=edit&amp;id=2867" TargetMode="External"/><Relationship Id="rId1" Type="http://schemas.openxmlformats.org/officeDocument/2006/relationships/hyperlink" Target="https://unimayor.edu.co/web/transparencia?layout=edit&amp;id=2867"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213"/>
  <sheetViews>
    <sheetView tabSelected="1" topLeftCell="A52" zoomScale="90" zoomScaleNormal="90" workbookViewId="0">
      <selection activeCell="C85" sqref="C85:C94"/>
    </sheetView>
  </sheetViews>
  <sheetFormatPr baseColWidth="10" defaultColWidth="9.1796875" defaultRowHeight="12.5"/>
  <cols>
    <col min="1" max="1" width="44" style="46" customWidth="1"/>
    <col min="2" max="2" width="41.7265625" style="3" customWidth="1"/>
    <col min="3" max="3" width="14.81640625" style="3" customWidth="1"/>
    <col min="4" max="4" width="21.81640625" style="3" customWidth="1"/>
    <col min="5" max="5" width="34.81640625" style="3" customWidth="1"/>
    <col min="6" max="6" width="19.453125" style="3" customWidth="1"/>
    <col min="7" max="7" width="16.54296875" style="3" customWidth="1"/>
    <col min="8" max="8" width="24.453125" style="3" customWidth="1"/>
    <col min="9" max="9" width="20" style="3" customWidth="1"/>
    <col min="10" max="10" width="14" style="2" customWidth="1"/>
    <col min="11" max="11" width="11" style="2" customWidth="1"/>
    <col min="12" max="12" width="18.1796875" style="2" customWidth="1"/>
    <col min="13" max="13" width="13" style="2" customWidth="1"/>
    <col min="14" max="14" width="18.54296875" style="2" customWidth="1"/>
    <col min="15" max="15" width="13" style="2" customWidth="1"/>
    <col min="16" max="16" width="43.7265625" style="2" bestFit="1" customWidth="1"/>
    <col min="17" max="17" width="16.54296875" style="3" customWidth="1"/>
    <col min="18" max="18" width="13" style="3" customWidth="1"/>
    <col min="19" max="19" width="54.453125" style="3" customWidth="1"/>
    <col min="20" max="20" width="16.453125" style="3" customWidth="1"/>
    <col min="21" max="21" width="71.7265625" style="3" customWidth="1"/>
    <col min="22" max="22" width="16.453125" style="3" customWidth="1"/>
    <col min="23" max="23" width="71.7265625" style="3" customWidth="1"/>
    <col min="24" max="24" width="19.7265625" style="3" customWidth="1"/>
    <col min="25" max="16384" width="9.1796875" style="3"/>
  </cols>
  <sheetData>
    <row r="1" spans="1:24" ht="116.25" customHeight="1">
      <c r="A1" s="130" t="s">
        <v>720</v>
      </c>
      <c r="B1" s="131"/>
      <c r="C1" s="131"/>
      <c r="D1" s="131"/>
      <c r="E1" s="131"/>
      <c r="F1" s="131"/>
      <c r="G1" s="131"/>
      <c r="H1" s="131"/>
      <c r="I1" s="131"/>
      <c r="J1" s="131"/>
      <c r="K1" s="131"/>
      <c r="L1" s="131"/>
      <c r="M1" s="131"/>
      <c r="N1" s="131"/>
      <c r="O1" s="131"/>
      <c r="P1" s="131"/>
      <c r="Q1" s="131"/>
      <c r="R1" s="131"/>
      <c r="S1" s="131"/>
      <c r="T1" s="131"/>
      <c r="U1" s="131"/>
      <c r="V1" s="107"/>
    </row>
    <row r="2" spans="1:24" ht="42" customHeight="1" thickBot="1">
      <c r="A2" s="132" t="s">
        <v>670</v>
      </c>
      <c r="B2" s="133"/>
      <c r="C2" s="133"/>
      <c r="D2" s="133"/>
      <c r="E2" s="133"/>
      <c r="F2" s="133"/>
      <c r="G2" s="133"/>
      <c r="H2" s="133"/>
      <c r="I2" s="133"/>
      <c r="J2" s="133"/>
      <c r="K2" s="133"/>
      <c r="L2" s="133"/>
      <c r="M2" s="133"/>
      <c r="N2" s="133"/>
      <c r="O2" s="133"/>
      <c r="P2" s="133"/>
      <c r="Q2" s="133"/>
      <c r="R2" s="133"/>
      <c r="S2" s="133"/>
      <c r="T2" s="133"/>
      <c r="U2" s="133"/>
      <c r="V2" s="106"/>
    </row>
    <row r="3" spans="1:24" ht="58.5" customHeight="1" thickBot="1">
      <c r="A3" s="134" t="s">
        <v>666</v>
      </c>
      <c r="B3" s="135"/>
      <c r="C3" s="135"/>
      <c r="D3" s="136"/>
      <c r="E3" s="134" t="s">
        <v>667</v>
      </c>
      <c r="F3" s="135"/>
      <c r="G3" s="136"/>
      <c r="H3" s="134" t="s">
        <v>671</v>
      </c>
      <c r="I3" s="135"/>
      <c r="J3" s="135"/>
      <c r="K3" s="135"/>
      <c r="L3" s="135"/>
      <c r="M3" s="135"/>
      <c r="N3" s="135"/>
      <c r="O3" s="136"/>
      <c r="P3" s="134" t="s">
        <v>668</v>
      </c>
      <c r="Q3" s="135"/>
      <c r="R3" s="135"/>
      <c r="S3" s="136"/>
    </row>
    <row r="4" spans="1:24" ht="63" customHeight="1" thickBot="1">
      <c r="A4" s="137" t="s">
        <v>669</v>
      </c>
      <c r="B4" s="138"/>
      <c r="C4" s="138"/>
      <c r="D4" s="139"/>
      <c r="E4" s="137">
        <v>10</v>
      </c>
      <c r="F4" s="138"/>
      <c r="G4" s="139"/>
      <c r="H4" s="140">
        <v>43500</v>
      </c>
      <c r="I4" s="138"/>
      <c r="J4" s="138"/>
      <c r="K4" s="138"/>
      <c r="L4" s="138"/>
      <c r="M4" s="138"/>
      <c r="N4" s="138"/>
      <c r="O4" s="139"/>
      <c r="P4" s="137">
        <v>1</v>
      </c>
      <c r="Q4" s="138"/>
      <c r="R4" s="138"/>
      <c r="S4" s="139"/>
    </row>
    <row r="5" spans="1:24" ht="48" customHeight="1" thickBot="1">
      <c r="A5" s="97" t="s">
        <v>568</v>
      </c>
      <c r="B5" s="98" t="s">
        <v>2</v>
      </c>
      <c r="C5" s="99" t="s">
        <v>3</v>
      </c>
      <c r="D5" s="99" t="s">
        <v>4</v>
      </c>
      <c r="E5" s="99" t="s">
        <v>5</v>
      </c>
      <c r="F5" s="99" t="s">
        <v>6</v>
      </c>
      <c r="G5" s="98" t="s">
        <v>7</v>
      </c>
      <c r="H5" s="98" t="s">
        <v>8</v>
      </c>
      <c r="I5" s="98" t="s">
        <v>9</v>
      </c>
      <c r="J5" s="98" t="s">
        <v>395</v>
      </c>
      <c r="K5" s="98" t="s">
        <v>394</v>
      </c>
      <c r="L5" s="98" t="s">
        <v>331</v>
      </c>
      <c r="M5" s="98" t="s">
        <v>397</v>
      </c>
      <c r="N5" s="98" t="s">
        <v>426</v>
      </c>
      <c r="O5" s="98" t="s">
        <v>427</v>
      </c>
      <c r="P5" s="98" t="s">
        <v>466</v>
      </c>
      <c r="Q5" s="98" t="s">
        <v>613</v>
      </c>
      <c r="R5" s="100" t="s">
        <v>515</v>
      </c>
      <c r="S5" s="100" t="s">
        <v>676</v>
      </c>
      <c r="T5" s="100" t="s">
        <v>675</v>
      </c>
      <c r="U5" s="101" t="s">
        <v>677</v>
      </c>
      <c r="V5" s="100" t="s">
        <v>734</v>
      </c>
      <c r="W5" s="109" t="s">
        <v>762</v>
      </c>
      <c r="X5" s="3" t="s">
        <v>752</v>
      </c>
    </row>
    <row r="6" spans="1:24" ht="81.75" customHeight="1" thickBot="1">
      <c r="A6" s="83" t="s">
        <v>10</v>
      </c>
      <c r="B6" s="83" t="s">
        <v>11</v>
      </c>
      <c r="C6" s="83" t="s">
        <v>12</v>
      </c>
      <c r="D6" s="84" t="s">
        <v>13</v>
      </c>
      <c r="E6" s="83" t="s">
        <v>14</v>
      </c>
      <c r="F6" s="83" t="s">
        <v>15</v>
      </c>
      <c r="G6" s="83" t="s">
        <v>16</v>
      </c>
      <c r="H6" s="83" t="s">
        <v>17</v>
      </c>
      <c r="I6" s="83" t="s">
        <v>18</v>
      </c>
      <c r="J6" s="95" t="s">
        <v>344</v>
      </c>
      <c r="K6" s="95"/>
      <c r="L6" s="95"/>
      <c r="M6" s="95" t="s">
        <v>344</v>
      </c>
      <c r="N6" s="95"/>
      <c r="O6" s="95" t="s">
        <v>344</v>
      </c>
      <c r="P6" s="95" t="s">
        <v>478</v>
      </c>
      <c r="Q6" s="95"/>
      <c r="R6" s="96" t="s">
        <v>346</v>
      </c>
      <c r="S6" s="83" t="s">
        <v>530</v>
      </c>
      <c r="T6" s="96" t="s">
        <v>346</v>
      </c>
      <c r="U6" s="83" t="s">
        <v>530</v>
      </c>
      <c r="V6" s="96" t="s">
        <v>346</v>
      </c>
      <c r="W6" s="86" t="s">
        <v>530</v>
      </c>
      <c r="X6" s="112">
        <v>1</v>
      </c>
    </row>
    <row r="7" spans="1:24" ht="126" customHeight="1">
      <c r="A7" s="141" t="s">
        <v>19</v>
      </c>
      <c r="B7" s="141" t="s">
        <v>20</v>
      </c>
      <c r="C7" s="164" t="s">
        <v>21</v>
      </c>
      <c r="D7" s="165" t="s">
        <v>22</v>
      </c>
      <c r="E7" s="167" t="s">
        <v>469</v>
      </c>
      <c r="F7" s="141" t="s">
        <v>470</v>
      </c>
      <c r="G7" s="141" t="s">
        <v>16</v>
      </c>
      <c r="H7" s="49" t="s">
        <v>23</v>
      </c>
      <c r="I7" s="141" t="s">
        <v>18</v>
      </c>
      <c r="J7" s="142" t="s">
        <v>345</v>
      </c>
      <c r="K7" s="142"/>
      <c r="L7" s="142">
        <v>1</v>
      </c>
      <c r="M7" s="142" t="s">
        <v>398</v>
      </c>
      <c r="N7" s="142"/>
      <c r="O7" s="142" t="s">
        <v>345</v>
      </c>
      <c r="P7" s="142" t="s">
        <v>477</v>
      </c>
      <c r="Q7" s="141" t="s">
        <v>587</v>
      </c>
      <c r="R7" s="148" t="s">
        <v>347</v>
      </c>
      <c r="S7" s="161" t="s">
        <v>588</v>
      </c>
      <c r="T7" s="148" t="s">
        <v>347</v>
      </c>
      <c r="U7" s="161" t="s">
        <v>679</v>
      </c>
      <c r="V7" s="148" t="s">
        <v>347</v>
      </c>
      <c r="W7" s="161" t="s">
        <v>679</v>
      </c>
      <c r="X7" s="112">
        <v>1</v>
      </c>
    </row>
    <row r="8" spans="1:24" ht="49.5" customHeight="1" thickBot="1">
      <c r="A8" s="141"/>
      <c r="B8" s="141"/>
      <c r="C8" s="164"/>
      <c r="D8" s="166"/>
      <c r="E8" s="167"/>
      <c r="F8" s="141"/>
      <c r="G8" s="141"/>
      <c r="H8" s="49" t="s">
        <v>24</v>
      </c>
      <c r="I8" s="141"/>
      <c r="J8" s="142"/>
      <c r="K8" s="142"/>
      <c r="L8" s="142"/>
      <c r="M8" s="142"/>
      <c r="N8" s="142"/>
      <c r="O8" s="142"/>
      <c r="P8" s="142"/>
      <c r="Q8" s="141"/>
      <c r="R8" s="148"/>
      <c r="S8" s="163"/>
      <c r="T8" s="148"/>
      <c r="U8" s="163"/>
      <c r="V8" s="148"/>
      <c r="W8" s="163"/>
      <c r="X8" s="112">
        <v>1</v>
      </c>
    </row>
    <row r="9" spans="1:24" ht="18.75" customHeight="1">
      <c r="A9" s="141"/>
      <c r="B9" s="141"/>
      <c r="C9" s="141"/>
      <c r="D9" s="163" t="s">
        <v>25</v>
      </c>
      <c r="E9" s="141" t="s">
        <v>26</v>
      </c>
      <c r="F9" s="141" t="s">
        <v>636</v>
      </c>
      <c r="G9" s="141" t="s">
        <v>16</v>
      </c>
      <c r="H9" s="49" t="s">
        <v>27</v>
      </c>
      <c r="I9" s="141" t="s">
        <v>18</v>
      </c>
      <c r="J9" s="144" t="s">
        <v>346</v>
      </c>
      <c r="K9" s="144">
        <v>1</v>
      </c>
      <c r="L9" s="144">
        <v>1</v>
      </c>
      <c r="M9" s="144" t="s">
        <v>323</v>
      </c>
      <c r="N9" s="144">
        <v>1</v>
      </c>
      <c r="O9" s="144">
        <v>1</v>
      </c>
      <c r="P9" s="144" t="s">
        <v>487</v>
      </c>
      <c r="Q9" s="141" t="s">
        <v>680</v>
      </c>
      <c r="R9" s="148" t="s">
        <v>348</v>
      </c>
      <c r="S9" s="141" t="s">
        <v>680</v>
      </c>
      <c r="T9" s="148" t="s">
        <v>348</v>
      </c>
      <c r="U9" s="141" t="s">
        <v>681</v>
      </c>
      <c r="V9" s="148" t="s">
        <v>348</v>
      </c>
      <c r="W9" s="141" t="s">
        <v>735</v>
      </c>
      <c r="X9" s="126">
        <v>1</v>
      </c>
    </row>
    <row r="10" spans="1:24" ht="15" customHeight="1">
      <c r="A10" s="141"/>
      <c r="B10" s="141"/>
      <c r="C10" s="141"/>
      <c r="D10" s="141"/>
      <c r="E10" s="141"/>
      <c r="F10" s="141"/>
      <c r="G10" s="141"/>
      <c r="H10" s="49" t="s">
        <v>28</v>
      </c>
      <c r="I10" s="141"/>
      <c r="J10" s="144"/>
      <c r="K10" s="144"/>
      <c r="L10" s="144"/>
      <c r="M10" s="144"/>
      <c r="N10" s="144"/>
      <c r="O10" s="144"/>
      <c r="P10" s="144"/>
      <c r="Q10" s="141"/>
      <c r="R10" s="148"/>
      <c r="S10" s="141"/>
      <c r="T10" s="148"/>
      <c r="U10" s="141"/>
      <c r="V10" s="148"/>
      <c r="W10" s="141"/>
      <c r="X10" s="126"/>
    </row>
    <row r="11" spans="1:24" ht="15" customHeight="1">
      <c r="A11" s="141"/>
      <c r="B11" s="141"/>
      <c r="C11" s="141"/>
      <c r="D11" s="141"/>
      <c r="E11" s="141"/>
      <c r="F11" s="141"/>
      <c r="G11" s="141"/>
      <c r="H11" s="49" t="s">
        <v>29</v>
      </c>
      <c r="I11" s="141"/>
      <c r="J11" s="144"/>
      <c r="K11" s="144"/>
      <c r="L11" s="144"/>
      <c r="M11" s="144"/>
      <c r="N11" s="144"/>
      <c r="O11" s="144"/>
      <c r="P11" s="144"/>
      <c r="Q11" s="141"/>
      <c r="R11" s="148"/>
      <c r="S11" s="141"/>
      <c r="T11" s="148"/>
      <c r="U11" s="141"/>
      <c r="V11" s="148"/>
      <c r="W11" s="141"/>
      <c r="X11" s="126"/>
    </row>
    <row r="12" spans="1:24" ht="111" customHeight="1">
      <c r="A12" s="141"/>
      <c r="B12" s="141"/>
      <c r="C12" s="141"/>
      <c r="D12" s="141"/>
      <c r="E12" s="141"/>
      <c r="F12" s="141"/>
      <c r="G12" s="141"/>
      <c r="H12" s="49" t="s">
        <v>30</v>
      </c>
      <c r="I12" s="141"/>
      <c r="J12" s="144"/>
      <c r="K12" s="144"/>
      <c r="L12" s="144"/>
      <c r="M12" s="144"/>
      <c r="N12" s="144"/>
      <c r="O12" s="144"/>
      <c r="P12" s="144"/>
      <c r="Q12" s="141"/>
      <c r="R12" s="148"/>
      <c r="S12" s="141"/>
      <c r="T12" s="148"/>
      <c r="U12" s="141"/>
      <c r="V12" s="148"/>
      <c r="W12" s="141"/>
      <c r="X12" s="126"/>
    </row>
    <row r="13" spans="1:24" ht="89.25" customHeight="1">
      <c r="A13" s="49" t="s">
        <v>553</v>
      </c>
      <c r="B13" s="49" t="s">
        <v>31</v>
      </c>
      <c r="C13" s="49" t="s">
        <v>32</v>
      </c>
      <c r="D13" s="49" t="s">
        <v>33</v>
      </c>
      <c r="E13" s="49" t="s">
        <v>471</v>
      </c>
      <c r="F13" s="49" t="s">
        <v>567</v>
      </c>
      <c r="G13" s="49" t="s">
        <v>38</v>
      </c>
      <c r="H13" s="49" t="s">
        <v>589</v>
      </c>
      <c r="I13" s="49" t="s">
        <v>18</v>
      </c>
      <c r="J13" s="49"/>
      <c r="K13" s="49"/>
      <c r="L13" s="49"/>
      <c r="M13" s="49"/>
      <c r="N13" s="49"/>
      <c r="O13" s="4"/>
      <c r="P13" s="52" t="s">
        <v>590</v>
      </c>
      <c r="Q13" s="49" t="s">
        <v>591</v>
      </c>
      <c r="R13" s="54" t="s">
        <v>329</v>
      </c>
      <c r="S13" s="49" t="s">
        <v>592</v>
      </c>
      <c r="T13" s="73" t="s">
        <v>329</v>
      </c>
      <c r="U13" s="79" t="s">
        <v>682</v>
      </c>
      <c r="V13" s="91" t="s">
        <v>329</v>
      </c>
      <c r="W13" s="92" t="s">
        <v>736</v>
      </c>
      <c r="X13" s="112">
        <v>1</v>
      </c>
    </row>
    <row r="14" spans="1:24" ht="179.25" customHeight="1">
      <c r="A14" s="49" t="s">
        <v>554</v>
      </c>
      <c r="B14" s="49" t="s">
        <v>34</v>
      </c>
      <c r="C14" s="49" t="s">
        <v>35</v>
      </c>
      <c r="D14" s="49" t="s">
        <v>36</v>
      </c>
      <c r="E14" s="49" t="s">
        <v>473</v>
      </c>
      <c r="F14" s="49" t="s">
        <v>37</v>
      </c>
      <c r="G14" s="49" t="s">
        <v>38</v>
      </c>
      <c r="H14" s="49" t="s">
        <v>472</v>
      </c>
      <c r="I14" s="49" t="s">
        <v>18</v>
      </c>
      <c r="J14" s="57" t="s">
        <v>334</v>
      </c>
      <c r="K14" s="57">
        <v>1</v>
      </c>
      <c r="L14" s="57">
        <v>1</v>
      </c>
      <c r="M14" s="57" t="s">
        <v>334</v>
      </c>
      <c r="N14" s="57"/>
      <c r="O14" s="50" t="s">
        <v>434</v>
      </c>
      <c r="P14" s="50" t="s">
        <v>593</v>
      </c>
      <c r="Q14" s="49" t="s">
        <v>594</v>
      </c>
      <c r="R14" s="54" t="s">
        <v>349</v>
      </c>
      <c r="S14" s="49" t="s">
        <v>595</v>
      </c>
      <c r="T14" s="73" t="s">
        <v>349</v>
      </c>
      <c r="U14" s="79" t="s">
        <v>685</v>
      </c>
      <c r="V14" s="91" t="s">
        <v>349</v>
      </c>
      <c r="W14" s="92" t="s">
        <v>739</v>
      </c>
      <c r="X14" s="112">
        <v>1</v>
      </c>
    </row>
    <row r="15" spans="1:24" ht="78" customHeight="1">
      <c r="A15" s="49" t="s">
        <v>554</v>
      </c>
      <c r="B15" s="141" t="s">
        <v>39</v>
      </c>
      <c r="C15" s="141" t="s">
        <v>40</v>
      </c>
      <c r="D15" s="49" t="s">
        <v>41</v>
      </c>
      <c r="E15" s="49" t="s">
        <v>42</v>
      </c>
      <c r="F15" s="49" t="s">
        <v>43</v>
      </c>
      <c r="G15" s="49" t="s">
        <v>44</v>
      </c>
      <c r="H15" s="49" t="s">
        <v>45</v>
      </c>
      <c r="I15" s="49" t="s">
        <v>18</v>
      </c>
      <c r="J15" s="57" t="s">
        <v>335</v>
      </c>
      <c r="K15" s="57"/>
      <c r="L15" s="57"/>
      <c r="M15" s="57" t="s">
        <v>335</v>
      </c>
      <c r="N15" s="57"/>
      <c r="O15" s="50" t="s">
        <v>435</v>
      </c>
      <c r="P15" s="52" t="s">
        <v>479</v>
      </c>
      <c r="Q15" s="49" t="s">
        <v>695</v>
      </c>
      <c r="R15" s="54" t="s">
        <v>350</v>
      </c>
      <c r="S15" s="49" t="s">
        <v>596</v>
      </c>
      <c r="T15" s="73" t="s">
        <v>350</v>
      </c>
      <c r="U15" s="82" t="s">
        <v>722</v>
      </c>
      <c r="V15" s="91" t="s">
        <v>350</v>
      </c>
      <c r="W15" s="89" t="s">
        <v>738</v>
      </c>
      <c r="X15" s="112">
        <v>1</v>
      </c>
    </row>
    <row r="16" spans="1:24" ht="99.75" customHeight="1">
      <c r="A16" s="49" t="s">
        <v>554</v>
      </c>
      <c r="B16" s="141"/>
      <c r="C16" s="141"/>
      <c r="D16" s="49" t="s">
        <v>46</v>
      </c>
      <c r="E16" s="49" t="s">
        <v>47</v>
      </c>
      <c r="F16" s="49" t="s">
        <v>635</v>
      </c>
      <c r="G16" s="49" t="s">
        <v>44</v>
      </c>
      <c r="H16" s="49" t="s">
        <v>48</v>
      </c>
      <c r="I16" s="49" t="s">
        <v>18</v>
      </c>
      <c r="J16" s="52" t="s">
        <v>347</v>
      </c>
      <c r="K16" s="52"/>
      <c r="L16" s="51">
        <v>0.1</v>
      </c>
      <c r="M16" s="51">
        <v>0.33</v>
      </c>
      <c r="N16" s="51"/>
      <c r="O16" s="51" t="s">
        <v>347</v>
      </c>
      <c r="P16" s="51" t="s">
        <v>597</v>
      </c>
      <c r="Q16" s="49" t="s">
        <v>696</v>
      </c>
      <c r="R16" s="54" t="s">
        <v>352</v>
      </c>
      <c r="S16" s="49" t="s">
        <v>598</v>
      </c>
      <c r="T16" s="73" t="s">
        <v>351</v>
      </c>
      <c r="U16" s="79" t="s">
        <v>683</v>
      </c>
      <c r="V16" s="91" t="s">
        <v>351</v>
      </c>
      <c r="W16" s="110" t="s">
        <v>737</v>
      </c>
      <c r="X16" s="112">
        <v>1</v>
      </c>
    </row>
    <row r="17" spans="1:24" ht="115.5" customHeight="1">
      <c r="A17" s="49" t="s">
        <v>555</v>
      </c>
      <c r="B17" s="49" t="s">
        <v>49</v>
      </c>
      <c r="C17" s="49" t="s">
        <v>50</v>
      </c>
      <c r="D17" s="49" t="s">
        <v>51</v>
      </c>
      <c r="E17" s="49" t="s">
        <v>599</v>
      </c>
      <c r="F17" s="49" t="s">
        <v>600</v>
      </c>
      <c r="G17" s="49" t="s">
        <v>44</v>
      </c>
      <c r="H17" s="49" t="s">
        <v>601</v>
      </c>
      <c r="I17" s="49" t="s">
        <v>18</v>
      </c>
      <c r="J17" s="57" t="s">
        <v>336</v>
      </c>
      <c r="K17" s="57"/>
      <c r="L17" s="57"/>
      <c r="M17" s="57" t="s">
        <v>336</v>
      </c>
      <c r="N17" s="57"/>
      <c r="O17" s="57" t="s">
        <v>433</v>
      </c>
      <c r="P17" s="57" t="s">
        <v>433</v>
      </c>
      <c r="Q17" s="49" t="s">
        <v>602</v>
      </c>
      <c r="R17" s="5" t="s">
        <v>344</v>
      </c>
      <c r="S17" s="49" t="s">
        <v>517</v>
      </c>
      <c r="T17" s="5" t="s">
        <v>344</v>
      </c>
      <c r="U17" s="72" t="s">
        <v>678</v>
      </c>
      <c r="V17" s="91" t="s">
        <v>352</v>
      </c>
      <c r="W17" s="89" t="s">
        <v>740</v>
      </c>
      <c r="X17" s="112">
        <v>1</v>
      </c>
    </row>
    <row r="18" spans="1:24" ht="84.75" customHeight="1">
      <c r="A18" s="49" t="s">
        <v>556</v>
      </c>
      <c r="B18" s="49" t="s">
        <v>53</v>
      </c>
      <c r="C18" s="48" t="s">
        <v>54</v>
      </c>
      <c r="D18" s="48" t="s">
        <v>54</v>
      </c>
      <c r="E18" s="49" t="s">
        <v>55</v>
      </c>
      <c r="F18" s="49" t="s">
        <v>637</v>
      </c>
      <c r="G18" s="49" t="s">
        <v>56</v>
      </c>
      <c r="H18" s="49" t="s">
        <v>57</v>
      </c>
      <c r="I18" s="49" t="s">
        <v>18</v>
      </c>
      <c r="J18" s="57" t="s">
        <v>337</v>
      </c>
      <c r="K18" s="57"/>
      <c r="L18" s="57"/>
      <c r="M18" s="57" t="s">
        <v>337</v>
      </c>
      <c r="N18" s="57"/>
      <c r="O18" s="50" t="s">
        <v>436</v>
      </c>
      <c r="P18" s="50" t="s">
        <v>518</v>
      </c>
      <c r="Q18" s="49"/>
      <c r="R18" s="5" t="s">
        <v>345</v>
      </c>
      <c r="S18" s="49" t="s">
        <v>603</v>
      </c>
      <c r="T18" s="5" t="s">
        <v>345</v>
      </c>
      <c r="U18" s="72" t="s">
        <v>723</v>
      </c>
      <c r="V18" s="91" t="s">
        <v>353</v>
      </c>
      <c r="W18" s="89" t="s">
        <v>741</v>
      </c>
      <c r="X18" s="112">
        <v>1</v>
      </c>
    </row>
    <row r="19" spans="1:24" ht="69" customHeight="1">
      <c r="A19" s="49" t="s">
        <v>58</v>
      </c>
      <c r="B19" s="49" t="s">
        <v>59</v>
      </c>
      <c r="C19" s="49" t="s">
        <v>60</v>
      </c>
      <c r="D19" s="49" t="s">
        <v>61</v>
      </c>
      <c r="E19" s="49" t="s">
        <v>62</v>
      </c>
      <c r="F19" s="49" t="s">
        <v>638</v>
      </c>
      <c r="G19" s="49" t="s">
        <v>16</v>
      </c>
      <c r="H19" s="49" t="s">
        <v>423</v>
      </c>
      <c r="I19" s="49" t="s">
        <v>18</v>
      </c>
      <c r="J19" s="52" t="s">
        <v>348</v>
      </c>
      <c r="K19" s="59"/>
      <c r="L19" s="63">
        <v>0.36</v>
      </c>
      <c r="M19" s="51">
        <v>0.79510000000000003</v>
      </c>
      <c r="N19" s="51"/>
      <c r="O19" s="51" t="s">
        <v>348</v>
      </c>
      <c r="P19" s="51" t="s">
        <v>652</v>
      </c>
      <c r="Q19" s="49"/>
      <c r="R19" s="5"/>
      <c r="S19" s="49" t="s">
        <v>604</v>
      </c>
      <c r="T19" s="81" t="s">
        <v>352</v>
      </c>
      <c r="U19" s="80" t="s">
        <v>721</v>
      </c>
      <c r="V19" s="91" t="s">
        <v>354</v>
      </c>
      <c r="W19" s="89" t="s">
        <v>721</v>
      </c>
      <c r="X19" s="112">
        <v>1</v>
      </c>
    </row>
    <row r="20" spans="1:24" ht="85.5" customHeight="1">
      <c r="A20" s="141" t="s">
        <v>557</v>
      </c>
      <c r="B20" s="141" t="s">
        <v>63</v>
      </c>
      <c r="C20" s="49" t="s">
        <v>64</v>
      </c>
      <c r="D20" s="49" t="s">
        <v>65</v>
      </c>
      <c r="E20" s="49" t="s">
        <v>66</v>
      </c>
      <c r="F20" s="49" t="s">
        <v>633</v>
      </c>
      <c r="G20" s="49" t="s">
        <v>67</v>
      </c>
      <c r="H20" s="49" t="s">
        <v>68</v>
      </c>
      <c r="I20" s="49" t="s">
        <v>18</v>
      </c>
      <c r="J20" s="52" t="s">
        <v>338</v>
      </c>
      <c r="K20" s="52">
        <v>5</v>
      </c>
      <c r="L20" s="52">
        <v>5</v>
      </c>
      <c r="M20" s="52"/>
      <c r="N20" s="52"/>
      <c r="O20" s="52" t="s">
        <v>329</v>
      </c>
      <c r="P20" s="52" t="s">
        <v>653</v>
      </c>
      <c r="Q20" s="49" t="s">
        <v>697</v>
      </c>
      <c r="R20" s="52" t="s">
        <v>353</v>
      </c>
      <c r="S20" s="52" t="s">
        <v>605</v>
      </c>
      <c r="T20" s="70" t="s">
        <v>353</v>
      </c>
      <c r="U20" s="70" t="s">
        <v>684</v>
      </c>
      <c r="V20" s="87" t="s">
        <v>355</v>
      </c>
      <c r="W20" s="87" t="s">
        <v>684</v>
      </c>
      <c r="X20" s="112">
        <v>1</v>
      </c>
    </row>
    <row r="21" spans="1:24" ht="187.5">
      <c r="A21" s="141"/>
      <c r="B21" s="141"/>
      <c r="C21" s="49" t="s">
        <v>64</v>
      </c>
      <c r="D21" s="49" t="s">
        <v>69</v>
      </c>
      <c r="E21" s="49" t="s">
        <v>474</v>
      </c>
      <c r="F21" s="49" t="s">
        <v>634</v>
      </c>
      <c r="G21" s="49" t="s">
        <v>67</v>
      </c>
      <c r="H21" s="49" t="s">
        <v>68</v>
      </c>
      <c r="I21" s="49" t="s">
        <v>18</v>
      </c>
      <c r="J21" s="57" t="s">
        <v>339</v>
      </c>
      <c r="K21" s="57">
        <v>13</v>
      </c>
      <c r="L21" s="57">
        <v>13</v>
      </c>
      <c r="M21" s="57"/>
      <c r="N21" s="43">
        <f>13/16</f>
        <v>0.8125</v>
      </c>
      <c r="O21" s="50" t="s">
        <v>437</v>
      </c>
      <c r="P21" s="52" t="s">
        <v>654</v>
      </c>
      <c r="Q21" s="49" t="s">
        <v>606</v>
      </c>
      <c r="R21" s="52" t="s">
        <v>354</v>
      </c>
      <c r="S21" s="49" t="s">
        <v>531</v>
      </c>
      <c r="T21" s="70" t="s">
        <v>354</v>
      </c>
      <c r="U21" s="72" t="s">
        <v>531</v>
      </c>
      <c r="V21" s="87" t="s">
        <v>356</v>
      </c>
      <c r="W21" s="89" t="s">
        <v>531</v>
      </c>
      <c r="X21" s="112">
        <v>1</v>
      </c>
    </row>
    <row r="22" spans="1:24" ht="69" customHeight="1">
      <c r="A22" s="161" t="s">
        <v>612</v>
      </c>
      <c r="B22" s="161" t="s">
        <v>645</v>
      </c>
      <c r="C22" s="161" t="s">
        <v>646</v>
      </c>
      <c r="D22" s="161" t="s">
        <v>647</v>
      </c>
      <c r="E22" s="65" t="s">
        <v>648</v>
      </c>
      <c r="F22" s="65" t="s">
        <v>665</v>
      </c>
      <c r="G22" s="65" t="s">
        <v>70</v>
      </c>
      <c r="H22" s="65" t="s">
        <v>649</v>
      </c>
      <c r="I22" s="65" t="s">
        <v>18</v>
      </c>
      <c r="J22" s="57" t="s">
        <v>329</v>
      </c>
      <c r="K22" s="57">
        <v>5</v>
      </c>
      <c r="L22" s="57">
        <v>6</v>
      </c>
      <c r="M22" s="64">
        <v>7</v>
      </c>
      <c r="N22" s="66">
        <v>5</v>
      </c>
      <c r="O22" s="50" t="s">
        <v>349</v>
      </c>
      <c r="P22" s="44" t="s">
        <v>650</v>
      </c>
      <c r="Q22" s="65"/>
      <c r="R22" s="44" t="s">
        <v>355</v>
      </c>
      <c r="S22" s="65" t="s">
        <v>651</v>
      </c>
      <c r="T22" s="44" t="s">
        <v>355</v>
      </c>
      <c r="U22" s="76" t="s">
        <v>687</v>
      </c>
      <c r="V22" s="44" t="s">
        <v>357</v>
      </c>
      <c r="W22" s="85" t="s">
        <v>687</v>
      </c>
      <c r="X22" s="112">
        <v>1</v>
      </c>
    </row>
    <row r="23" spans="1:24" ht="69.75" customHeight="1">
      <c r="A23" s="162"/>
      <c r="B23" s="163"/>
      <c r="C23" s="163"/>
      <c r="D23" s="163"/>
      <c r="E23" s="65" t="s">
        <v>71</v>
      </c>
      <c r="F23" s="65" t="s">
        <v>72</v>
      </c>
      <c r="G23" s="65" t="s">
        <v>70</v>
      </c>
      <c r="H23" s="65" t="s">
        <v>419</v>
      </c>
      <c r="I23" s="65" t="s">
        <v>18</v>
      </c>
      <c r="J23" s="44" t="s">
        <v>349</v>
      </c>
      <c r="K23" s="44"/>
      <c r="L23" s="44">
        <v>1</v>
      </c>
      <c r="M23" s="44">
        <v>2</v>
      </c>
      <c r="N23" s="44">
        <v>2</v>
      </c>
      <c r="O23" s="44" t="s">
        <v>350</v>
      </c>
      <c r="P23" s="44" t="s">
        <v>655</v>
      </c>
      <c r="Q23" s="65"/>
      <c r="R23" s="44" t="s">
        <v>356</v>
      </c>
      <c r="S23" s="65" t="s">
        <v>532</v>
      </c>
      <c r="T23" s="44" t="s">
        <v>356</v>
      </c>
      <c r="U23" s="76" t="s">
        <v>532</v>
      </c>
      <c r="V23" s="44" t="s">
        <v>358</v>
      </c>
      <c r="W23" s="85" t="s">
        <v>532</v>
      </c>
      <c r="X23" s="112">
        <v>1</v>
      </c>
    </row>
    <row r="24" spans="1:24" ht="54" customHeight="1">
      <c r="A24" s="162"/>
      <c r="B24" s="161" t="s">
        <v>75</v>
      </c>
      <c r="C24" s="161" t="s">
        <v>76</v>
      </c>
      <c r="D24" s="49" t="s">
        <v>77</v>
      </c>
      <c r="E24" s="49" t="s">
        <v>78</v>
      </c>
      <c r="F24" s="49" t="s">
        <v>79</v>
      </c>
      <c r="G24" s="49" t="s">
        <v>16</v>
      </c>
      <c r="H24" s="49" t="s">
        <v>17</v>
      </c>
      <c r="I24" s="49" t="s">
        <v>18</v>
      </c>
      <c r="J24" s="52" t="s">
        <v>350</v>
      </c>
      <c r="K24" s="52">
        <v>1</v>
      </c>
      <c r="L24" s="52"/>
      <c r="M24" s="52"/>
      <c r="N24" s="52"/>
      <c r="O24" s="52" t="s">
        <v>351</v>
      </c>
      <c r="P24" s="52" t="s">
        <v>656</v>
      </c>
      <c r="Q24" s="49"/>
      <c r="R24" s="52" t="s">
        <v>357</v>
      </c>
      <c r="S24" s="49" t="s">
        <v>533</v>
      </c>
      <c r="T24" s="70" t="s">
        <v>357</v>
      </c>
      <c r="U24" s="75" t="s">
        <v>533</v>
      </c>
      <c r="V24" s="87" t="s">
        <v>359</v>
      </c>
      <c r="W24" s="89" t="s">
        <v>533</v>
      </c>
      <c r="X24" s="112">
        <v>1</v>
      </c>
    </row>
    <row r="25" spans="1:24" ht="60.75" customHeight="1">
      <c r="A25" s="162"/>
      <c r="B25" s="162"/>
      <c r="C25" s="162"/>
      <c r="D25" s="49" t="s">
        <v>80</v>
      </c>
      <c r="E25" s="49" t="s">
        <v>81</v>
      </c>
      <c r="F25" s="49" t="s">
        <v>82</v>
      </c>
      <c r="G25" s="49" t="s">
        <v>16</v>
      </c>
      <c r="H25" s="49" t="s">
        <v>17</v>
      </c>
      <c r="I25" s="49" t="s">
        <v>18</v>
      </c>
      <c r="J25" s="52" t="s">
        <v>351</v>
      </c>
      <c r="K25" s="52">
        <v>1</v>
      </c>
      <c r="L25" s="52"/>
      <c r="M25" s="52" t="s">
        <v>323</v>
      </c>
      <c r="N25" s="52"/>
      <c r="O25" s="52" t="s">
        <v>352</v>
      </c>
      <c r="P25" s="52" t="s">
        <v>657</v>
      </c>
      <c r="Q25" s="49"/>
      <c r="R25" s="52" t="s">
        <v>358</v>
      </c>
      <c r="S25" s="49" t="s">
        <v>534</v>
      </c>
      <c r="T25" s="70" t="s">
        <v>358</v>
      </c>
      <c r="U25" s="75" t="s">
        <v>534</v>
      </c>
      <c r="V25" s="87" t="s">
        <v>360</v>
      </c>
      <c r="W25" s="89" t="s">
        <v>534</v>
      </c>
      <c r="X25" s="112">
        <v>1</v>
      </c>
    </row>
    <row r="26" spans="1:24" ht="87.5">
      <c r="A26" s="162"/>
      <c r="B26" s="162"/>
      <c r="C26" s="162"/>
      <c r="D26" s="49" t="s">
        <v>83</v>
      </c>
      <c r="E26" s="49" t="s">
        <v>84</v>
      </c>
      <c r="F26" s="49" t="s">
        <v>85</v>
      </c>
      <c r="G26" s="49" t="s">
        <v>86</v>
      </c>
      <c r="H26" s="49" t="s">
        <v>87</v>
      </c>
      <c r="I26" s="49" t="s">
        <v>18</v>
      </c>
      <c r="J26" s="61" t="s">
        <v>405</v>
      </c>
      <c r="K26" s="57"/>
      <c r="L26" s="57"/>
      <c r="M26" s="50"/>
      <c r="N26" s="50" t="s">
        <v>614</v>
      </c>
      <c r="O26" s="50" t="s">
        <v>438</v>
      </c>
      <c r="P26" s="50" t="s">
        <v>436</v>
      </c>
      <c r="Q26" s="49" t="s">
        <v>614</v>
      </c>
      <c r="R26" s="52" t="s">
        <v>359</v>
      </c>
      <c r="S26" s="49" t="s">
        <v>530</v>
      </c>
      <c r="T26" s="70" t="s">
        <v>359</v>
      </c>
      <c r="U26" s="75" t="s">
        <v>530</v>
      </c>
      <c r="V26" s="87" t="s">
        <v>361</v>
      </c>
      <c r="W26" s="89" t="s">
        <v>530</v>
      </c>
      <c r="X26" s="112">
        <v>1</v>
      </c>
    </row>
    <row r="27" spans="1:24" ht="37.5">
      <c r="A27" s="162"/>
      <c r="B27" s="163"/>
      <c r="C27" s="163"/>
      <c r="D27" s="49" t="s">
        <v>88</v>
      </c>
      <c r="E27" s="49" t="s">
        <v>89</v>
      </c>
      <c r="F27" s="49" t="s">
        <v>90</v>
      </c>
      <c r="G27" s="49" t="s">
        <v>16</v>
      </c>
      <c r="H27" s="49" t="s">
        <v>87</v>
      </c>
      <c r="I27" s="49" t="s">
        <v>18</v>
      </c>
      <c r="J27" s="52" t="s">
        <v>352</v>
      </c>
      <c r="K27" s="52">
        <v>1</v>
      </c>
      <c r="L27" s="52"/>
      <c r="M27" s="52"/>
      <c r="N27" s="52"/>
      <c r="O27" s="52" t="s">
        <v>353</v>
      </c>
      <c r="P27" s="52" t="s">
        <v>658</v>
      </c>
      <c r="Q27" s="49"/>
      <c r="R27" s="52" t="s">
        <v>360</v>
      </c>
      <c r="S27" s="49" t="s">
        <v>535</v>
      </c>
      <c r="T27" s="70" t="s">
        <v>360</v>
      </c>
      <c r="U27" s="75" t="s">
        <v>535</v>
      </c>
      <c r="V27" s="87" t="s">
        <v>362</v>
      </c>
      <c r="W27" s="89" t="s">
        <v>535</v>
      </c>
      <c r="X27" s="112">
        <v>1</v>
      </c>
    </row>
    <row r="28" spans="1:24" ht="85.5" customHeight="1">
      <c r="A28" s="162"/>
      <c r="B28" s="141" t="s">
        <v>91</v>
      </c>
      <c r="C28" s="49" t="s">
        <v>92</v>
      </c>
      <c r="D28" s="49" t="s">
        <v>93</v>
      </c>
      <c r="E28" s="49" t="s">
        <v>94</v>
      </c>
      <c r="F28" s="49" t="s">
        <v>95</v>
      </c>
      <c r="G28" s="49" t="s">
        <v>86</v>
      </c>
      <c r="H28" s="49" t="s">
        <v>96</v>
      </c>
      <c r="I28" s="49" t="s">
        <v>18</v>
      </c>
      <c r="J28" s="61" t="s">
        <v>406</v>
      </c>
      <c r="K28" s="52"/>
      <c r="L28" s="52" t="s">
        <v>333</v>
      </c>
      <c r="M28" s="52"/>
      <c r="N28" s="52">
        <v>1</v>
      </c>
      <c r="O28" s="52" t="s">
        <v>354</v>
      </c>
      <c r="P28" s="52" t="s">
        <v>659</v>
      </c>
      <c r="Q28" s="49"/>
      <c r="R28" s="52" t="s">
        <v>361</v>
      </c>
      <c r="S28" s="45" t="s">
        <v>536</v>
      </c>
      <c r="T28" s="70" t="s">
        <v>361</v>
      </c>
      <c r="U28" s="45" t="s">
        <v>536</v>
      </c>
      <c r="V28" s="87" t="s">
        <v>363</v>
      </c>
      <c r="W28" s="45" t="s">
        <v>536</v>
      </c>
      <c r="X28" s="112">
        <v>1</v>
      </c>
    </row>
    <row r="29" spans="1:24" ht="90" customHeight="1">
      <c r="A29" s="162"/>
      <c r="B29" s="141"/>
      <c r="C29" s="141" t="s">
        <v>92</v>
      </c>
      <c r="D29" s="49" t="s">
        <v>97</v>
      </c>
      <c r="E29" s="49" t="s">
        <v>98</v>
      </c>
      <c r="F29" s="49" t="s">
        <v>99</v>
      </c>
      <c r="G29" s="49" t="s">
        <v>100</v>
      </c>
      <c r="H29" s="49" t="s">
        <v>420</v>
      </c>
      <c r="I29" s="49" t="s">
        <v>18</v>
      </c>
      <c r="J29" s="52" t="s">
        <v>353</v>
      </c>
      <c r="K29" s="52">
        <v>2</v>
      </c>
      <c r="L29" s="52"/>
      <c r="M29" s="52">
        <v>7</v>
      </c>
      <c r="N29" s="52">
        <v>7</v>
      </c>
      <c r="O29" s="52" t="s">
        <v>355</v>
      </c>
      <c r="P29" s="52" t="s">
        <v>660</v>
      </c>
      <c r="Q29" s="49"/>
      <c r="R29" s="52" t="s">
        <v>362</v>
      </c>
      <c r="S29" s="49" t="s">
        <v>537</v>
      </c>
      <c r="T29" s="78" t="s">
        <v>686</v>
      </c>
      <c r="U29" s="72" t="s">
        <v>688</v>
      </c>
      <c r="V29" s="93" t="s">
        <v>686</v>
      </c>
      <c r="W29" s="89" t="s">
        <v>688</v>
      </c>
      <c r="X29" s="113">
        <f>4/6</f>
        <v>0.66666666666666663</v>
      </c>
    </row>
    <row r="30" spans="1:24" ht="78.75" customHeight="1">
      <c r="A30" s="162"/>
      <c r="B30" s="141"/>
      <c r="C30" s="141"/>
      <c r="D30" s="49" t="s">
        <v>101</v>
      </c>
      <c r="E30" s="49" t="s">
        <v>102</v>
      </c>
      <c r="F30" s="49" t="s">
        <v>103</v>
      </c>
      <c r="G30" s="49" t="s">
        <v>100</v>
      </c>
      <c r="H30" s="49" t="s">
        <v>421</v>
      </c>
      <c r="I30" s="49" t="s">
        <v>18</v>
      </c>
      <c r="J30" s="52" t="s">
        <v>354</v>
      </c>
      <c r="K30" s="52">
        <v>22</v>
      </c>
      <c r="L30" s="52">
        <v>34</v>
      </c>
      <c r="M30" s="56" t="s">
        <v>323</v>
      </c>
      <c r="N30" s="52">
        <v>5</v>
      </c>
      <c r="O30" s="52" t="s">
        <v>356</v>
      </c>
      <c r="P30" s="52" t="s">
        <v>661</v>
      </c>
      <c r="Q30" s="49"/>
      <c r="R30" s="52" t="s">
        <v>363</v>
      </c>
      <c r="S30" s="49" t="s">
        <v>538</v>
      </c>
      <c r="T30" s="70" t="s">
        <v>362</v>
      </c>
      <c r="U30" s="72" t="s">
        <v>689</v>
      </c>
      <c r="V30" s="87" t="s">
        <v>364</v>
      </c>
      <c r="W30" s="89" t="s">
        <v>689</v>
      </c>
      <c r="X30" s="112">
        <v>1</v>
      </c>
    </row>
    <row r="31" spans="1:24" ht="94.5" customHeight="1">
      <c r="A31" s="163"/>
      <c r="B31" s="141"/>
      <c r="C31" s="141"/>
      <c r="D31" s="49" t="s">
        <v>104</v>
      </c>
      <c r="E31" s="49" t="s">
        <v>105</v>
      </c>
      <c r="F31" s="49" t="s">
        <v>106</v>
      </c>
      <c r="G31" s="49" t="s">
        <v>100</v>
      </c>
      <c r="H31" s="49" t="s">
        <v>422</v>
      </c>
      <c r="I31" s="49" t="s">
        <v>18</v>
      </c>
      <c r="J31" s="52" t="s">
        <v>355</v>
      </c>
      <c r="K31" s="52">
        <v>1</v>
      </c>
      <c r="L31" s="52">
        <v>14</v>
      </c>
      <c r="M31" s="52" t="s">
        <v>429</v>
      </c>
      <c r="N31" s="52"/>
      <c r="O31" s="52" t="s">
        <v>357</v>
      </c>
      <c r="P31" s="52" t="s">
        <v>662</v>
      </c>
      <c r="Q31" s="49"/>
      <c r="R31" s="49" t="s">
        <v>364</v>
      </c>
      <c r="S31" s="49" t="s">
        <v>607</v>
      </c>
      <c r="T31" s="77" t="s">
        <v>363</v>
      </c>
      <c r="U31" s="75" t="s">
        <v>607</v>
      </c>
      <c r="V31" s="87" t="s">
        <v>365</v>
      </c>
      <c r="W31" s="89" t="s">
        <v>607</v>
      </c>
      <c r="X31" s="112">
        <v>1</v>
      </c>
    </row>
    <row r="32" spans="1:24" ht="60" customHeight="1">
      <c r="A32" s="141" t="s">
        <v>569</v>
      </c>
      <c r="B32" s="141" t="s">
        <v>107</v>
      </c>
      <c r="C32" s="141" t="s">
        <v>108</v>
      </c>
      <c r="D32" s="141" t="s">
        <v>109</v>
      </c>
      <c r="E32" s="141" t="s">
        <v>110</v>
      </c>
      <c r="F32" s="141" t="s">
        <v>632</v>
      </c>
      <c r="G32" s="49" t="s">
        <v>56</v>
      </c>
      <c r="H32" s="49" t="s">
        <v>111</v>
      </c>
      <c r="I32" s="141" t="s">
        <v>18</v>
      </c>
      <c r="J32" s="145" t="s">
        <v>356</v>
      </c>
      <c r="K32" s="145"/>
      <c r="L32" s="145">
        <v>1</v>
      </c>
      <c r="M32" s="145"/>
      <c r="N32" s="144">
        <v>0.32</v>
      </c>
      <c r="O32" s="145" t="s">
        <v>358</v>
      </c>
      <c r="P32" s="145" t="s">
        <v>480</v>
      </c>
      <c r="Q32" s="141"/>
      <c r="R32" s="147"/>
      <c r="S32" s="141" t="s">
        <v>608</v>
      </c>
      <c r="T32" s="145" t="s">
        <v>364</v>
      </c>
      <c r="U32" s="141" t="s">
        <v>724</v>
      </c>
      <c r="V32" s="145" t="s">
        <v>366</v>
      </c>
      <c r="W32" s="141" t="s">
        <v>724</v>
      </c>
      <c r="X32" s="183">
        <v>1</v>
      </c>
    </row>
    <row r="33" spans="1:56">
      <c r="A33" s="141"/>
      <c r="B33" s="141"/>
      <c r="C33" s="141"/>
      <c r="D33" s="141"/>
      <c r="E33" s="141"/>
      <c r="F33" s="141"/>
      <c r="G33" s="49" t="s">
        <v>112</v>
      </c>
      <c r="H33" s="49" t="s">
        <v>113</v>
      </c>
      <c r="I33" s="141"/>
      <c r="J33" s="145"/>
      <c r="K33" s="145"/>
      <c r="L33" s="145"/>
      <c r="M33" s="145"/>
      <c r="N33" s="145"/>
      <c r="O33" s="145"/>
      <c r="P33" s="145"/>
      <c r="Q33" s="141"/>
      <c r="R33" s="147"/>
      <c r="S33" s="128"/>
      <c r="T33" s="145"/>
      <c r="U33" s="128"/>
      <c r="V33" s="145"/>
      <c r="W33" s="128"/>
      <c r="X33" s="184"/>
    </row>
    <row r="34" spans="1:56">
      <c r="A34" s="141"/>
      <c r="B34" s="141"/>
      <c r="C34" s="141"/>
      <c r="D34" s="141"/>
      <c r="E34" s="141"/>
      <c r="F34" s="141"/>
      <c r="G34" s="49"/>
      <c r="H34" s="49" t="s">
        <v>114</v>
      </c>
      <c r="I34" s="141"/>
      <c r="J34" s="145"/>
      <c r="K34" s="145"/>
      <c r="L34" s="145"/>
      <c r="M34" s="145"/>
      <c r="N34" s="145"/>
      <c r="O34" s="145"/>
      <c r="P34" s="145"/>
      <c r="Q34" s="141"/>
      <c r="R34" s="147"/>
      <c r="S34" s="128"/>
      <c r="T34" s="145"/>
      <c r="U34" s="128"/>
      <c r="V34" s="145"/>
      <c r="W34" s="128"/>
      <c r="X34" s="184"/>
    </row>
    <row r="35" spans="1:56" ht="25.5" customHeight="1">
      <c r="A35" s="141"/>
      <c r="B35" s="141"/>
      <c r="C35" s="141"/>
      <c r="D35" s="141"/>
      <c r="E35" s="141"/>
      <c r="F35" s="141"/>
      <c r="G35" s="49"/>
      <c r="H35" s="49" t="s">
        <v>115</v>
      </c>
      <c r="I35" s="141"/>
      <c r="J35" s="145"/>
      <c r="K35" s="145"/>
      <c r="L35" s="145"/>
      <c r="M35" s="145"/>
      <c r="N35" s="145"/>
      <c r="O35" s="145"/>
      <c r="P35" s="145"/>
      <c r="Q35" s="141"/>
      <c r="R35" s="147"/>
      <c r="S35" s="128"/>
      <c r="T35" s="145"/>
      <c r="U35" s="128"/>
      <c r="V35" s="145"/>
      <c r="W35" s="128"/>
      <c r="X35" s="184"/>
    </row>
    <row r="36" spans="1:56" ht="15" customHeight="1">
      <c r="A36" s="141" t="s">
        <v>558</v>
      </c>
      <c r="B36" s="141" t="s">
        <v>116</v>
      </c>
      <c r="C36" s="141" t="s">
        <v>117</v>
      </c>
      <c r="D36" s="141" t="s">
        <v>118</v>
      </c>
      <c r="E36" s="141" t="s">
        <v>119</v>
      </c>
      <c r="F36" s="141" t="s">
        <v>631</v>
      </c>
      <c r="G36" s="141" t="s">
        <v>16</v>
      </c>
      <c r="H36" s="49" t="s">
        <v>120</v>
      </c>
      <c r="I36" s="141" t="s">
        <v>18</v>
      </c>
      <c r="J36" s="145" t="s">
        <v>357</v>
      </c>
      <c r="K36" s="145"/>
      <c r="L36" s="145" t="s">
        <v>330</v>
      </c>
      <c r="M36" s="144">
        <v>0.88</v>
      </c>
      <c r="N36" s="144" t="s">
        <v>430</v>
      </c>
      <c r="O36" s="143" t="s">
        <v>439</v>
      </c>
      <c r="P36" s="152" t="s">
        <v>467</v>
      </c>
      <c r="Q36" s="141"/>
      <c r="R36" s="144" t="s">
        <v>365</v>
      </c>
      <c r="S36" s="141" t="s">
        <v>516</v>
      </c>
      <c r="T36" s="144" t="s">
        <v>365</v>
      </c>
      <c r="U36" s="141" t="s">
        <v>690</v>
      </c>
      <c r="V36" s="144" t="s">
        <v>367</v>
      </c>
      <c r="W36" s="141" t="s">
        <v>690</v>
      </c>
      <c r="X36" s="183">
        <v>1</v>
      </c>
    </row>
    <row r="37" spans="1:56" ht="20.25" customHeight="1">
      <c r="A37" s="141"/>
      <c r="B37" s="141"/>
      <c r="C37" s="141"/>
      <c r="D37" s="141"/>
      <c r="E37" s="141"/>
      <c r="F37" s="141"/>
      <c r="G37" s="141"/>
      <c r="H37" s="49" t="s">
        <v>121</v>
      </c>
      <c r="I37" s="141"/>
      <c r="J37" s="145"/>
      <c r="K37" s="145"/>
      <c r="L37" s="145"/>
      <c r="M37" s="144"/>
      <c r="N37" s="144"/>
      <c r="O37" s="143"/>
      <c r="P37" s="152"/>
      <c r="Q37" s="141"/>
      <c r="R37" s="143"/>
      <c r="S37" s="141"/>
      <c r="T37" s="143"/>
      <c r="U37" s="141"/>
      <c r="V37" s="143"/>
      <c r="W37" s="141"/>
      <c r="X37" s="184"/>
    </row>
    <row r="38" spans="1:56" ht="20.25" customHeight="1">
      <c r="A38" s="141"/>
      <c r="B38" s="141"/>
      <c r="C38" s="141"/>
      <c r="D38" s="141"/>
      <c r="E38" s="141"/>
      <c r="F38" s="141"/>
      <c r="G38" s="141"/>
      <c r="H38" s="49" t="s">
        <v>122</v>
      </c>
      <c r="I38" s="141"/>
      <c r="J38" s="145"/>
      <c r="K38" s="145"/>
      <c r="L38" s="145"/>
      <c r="M38" s="144"/>
      <c r="N38" s="144"/>
      <c r="O38" s="143"/>
      <c r="P38" s="152"/>
      <c r="Q38" s="141"/>
      <c r="R38" s="143"/>
      <c r="S38" s="141"/>
      <c r="T38" s="143"/>
      <c r="U38" s="141"/>
      <c r="V38" s="143"/>
      <c r="W38" s="141"/>
      <c r="X38" s="184"/>
    </row>
    <row r="39" spans="1:56" ht="102" customHeight="1">
      <c r="A39" s="141"/>
      <c r="B39" s="141"/>
      <c r="C39" s="141"/>
      <c r="D39" s="141"/>
      <c r="E39" s="141"/>
      <c r="F39" s="141"/>
      <c r="G39" s="141"/>
      <c r="H39" s="49" t="s">
        <v>115</v>
      </c>
      <c r="I39" s="141"/>
      <c r="J39" s="145"/>
      <c r="K39" s="145"/>
      <c r="L39" s="145"/>
      <c r="M39" s="144"/>
      <c r="N39" s="144"/>
      <c r="O39" s="143"/>
      <c r="P39" s="152"/>
      <c r="Q39" s="141"/>
      <c r="R39" s="143"/>
      <c r="S39" s="141"/>
      <c r="T39" s="143"/>
      <c r="U39" s="141"/>
      <c r="V39" s="143"/>
      <c r="W39" s="141"/>
      <c r="X39" s="184"/>
    </row>
    <row r="40" spans="1:56" ht="102" customHeight="1">
      <c r="A40" s="141"/>
      <c r="B40" s="49" t="s">
        <v>123</v>
      </c>
      <c r="C40" s="49" t="s">
        <v>124</v>
      </c>
      <c r="D40" s="49" t="s">
        <v>125</v>
      </c>
      <c r="E40" s="49" t="s">
        <v>126</v>
      </c>
      <c r="F40" s="49" t="s">
        <v>127</v>
      </c>
      <c r="G40" s="49" t="s">
        <v>86</v>
      </c>
      <c r="H40" s="49" t="s">
        <v>87</v>
      </c>
      <c r="I40" s="49" t="s">
        <v>18</v>
      </c>
      <c r="J40" s="61" t="s">
        <v>407</v>
      </c>
      <c r="K40" s="57"/>
      <c r="L40" s="57" t="s">
        <v>609</v>
      </c>
      <c r="M40" s="57"/>
      <c r="N40" s="57"/>
      <c r="O40" s="59" t="s">
        <v>444</v>
      </c>
      <c r="P40" s="59" t="s">
        <v>468</v>
      </c>
      <c r="Q40" s="49"/>
      <c r="R40" s="50" t="s">
        <v>435</v>
      </c>
      <c r="S40" s="49" t="s">
        <v>610</v>
      </c>
      <c r="T40" s="71" t="s">
        <v>434</v>
      </c>
      <c r="U40" s="72" t="s">
        <v>725</v>
      </c>
      <c r="V40" s="88" t="s">
        <v>344</v>
      </c>
      <c r="W40" s="89" t="s">
        <v>725</v>
      </c>
      <c r="X40" s="112">
        <v>0.9</v>
      </c>
    </row>
    <row r="41" spans="1:56" ht="15" customHeight="1">
      <c r="A41" s="141"/>
      <c r="B41" s="141" t="s">
        <v>128</v>
      </c>
      <c r="C41" s="141" t="s">
        <v>129</v>
      </c>
      <c r="D41" s="141" t="s">
        <v>130</v>
      </c>
      <c r="E41" s="141" t="s">
        <v>131</v>
      </c>
      <c r="F41" s="141" t="s">
        <v>630</v>
      </c>
      <c r="G41" s="141" t="s">
        <v>16</v>
      </c>
      <c r="H41" s="49" t="s">
        <v>132</v>
      </c>
      <c r="I41" s="141" t="s">
        <v>18</v>
      </c>
      <c r="J41" s="145" t="s">
        <v>358</v>
      </c>
      <c r="K41" s="145"/>
      <c r="L41" s="146">
        <v>1</v>
      </c>
      <c r="M41" s="146"/>
      <c r="N41" s="146">
        <v>1</v>
      </c>
      <c r="O41" s="144" t="s">
        <v>359</v>
      </c>
      <c r="P41" s="144" t="s">
        <v>663</v>
      </c>
      <c r="Q41" s="141"/>
      <c r="R41" s="144" t="s">
        <v>366</v>
      </c>
      <c r="S41" s="141" t="s">
        <v>611</v>
      </c>
      <c r="T41" s="144" t="s">
        <v>366</v>
      </c>
      <c r="U41" s="141" t="s">
        <v>691</v>
      </c>
      <c r="V41" s="144" t="s">
        <v>368</v>
      </c>
      <c r="W41" s="141" t="s">
        <v>691</v>
      </c>
      <c r="X41" s="126">
        <v>1</v>
      </c>
    </row>
    <row r="42" spans="1:56">
      <c r="A42" s="141"/>
      <c r="B42" s="141"/>
      <c r="C42" s="141"/>
      <c r="D42" s="141"/>
      <c r="E42" s="141"/>
      <c r="F42" s="141"/>
      <c r="G42" s="141"/>
      <c r="H42" s="49" t="s">
        <v>133</v>
      </c>
      <c r="I42" s="141"/>
      <c r="J42" s="145"/>
      <c r="K42" s="145"/>
      <c r="L42" s="146"/>
      <c r="M42" s="146"/>
      <c r="N42" s="146"/>
      <c r="O42" s="144"/>
      <c r="P42" s="144"/>
      <c r="Q42" s="141"/>
      <c r="R42" s="144"/>
      <c r="S42" s="141"/>
      <c r="T42" s="144"/>
      <c r="U42" s="141"/>
      <c r="V42" s="144"/>
      <c r="W42" s="141"/>
      <c r="X42" s="182"/>
    </row>
    <row r="43" spans="1:56">
      <c r="A43" s="141"/>
      <c r="B43" s="141"/>
      <c r="C43" s="141"/>
      <c r="D43" s="141"/>
      <c r="E43" s="141"/>
      <c r="F43" s="141"/>
      <c r="G43" s="141"/>
      <c r="H43" s="49" t="s">
        <v>134</v>
      </c>
      <c r="I43" s="141"/>
      <c r="J43" s="145"/>
      <c r="K43" s="145"/>
      <c r="L43" s="146"/>
      <c r="M43" s="146"/>
      <c r="N43" s="146"/>
      <c r="O43" s="144"/>
      <c r="P43" s="144"/>
      <c r="Q43" s="141"/>
      <c r="R43" s="144"/>
      <c r="S43" s="141"/>
      <c r="T43" s="144"/>
      <c r="U43" s="141"/>
      <c r="V43" s="144"/>
      <c r="W43" s="141"/>
      <c r="X43" s="182"/>
    </row>
    <row r="44" spans="1:56" ht="202.5" customHeight="1">
      <c r="A44" s="141"/>
      <c r="B44" s="141"/>
      <c r="C44" s="141"/>
      <c r="D44" s="141"/>
      <c r="E44" s="141"/>
      <c r="F44" s="141"/>
      <c r="G44" s="141"/>
      <c r="H44" s="49" t="s">
        <v>135</v>
      </c>
      <c r="I44" s="141"/>
      <c r="J44" s="145"/>
      <c r="K44" s="145"/>
      <c r="L44" s="146"/>
      <c r="M44" s="146"/>
      <c r="N44" s="146"/>
      <c r="O44" s="144"/>
      <c r="P44" s="144"/>
      <c r="Q44" s="141"/>
      <c r="R44" s="144"/>
      <c r="S44" s="141"/>
      <c r="T44" s="144"/>
      <c r="U44" s="141"/>
      <c r="V44" s="144"/>
      <c r="W44" s="141"/>
      <c r="X44" s="182"/>
    </row>
    <row r="45" spans="1:56" s="67" customFormat="1">
      <c r="A45" s="141"/>
      <c r="B45" s="141"/>
      <c r="C45" s="141"/>
      <c r="D45" s="141"/>
      <c r="E45" s="141" t="s">
        <v>136</v>
      </c>
      <c r="F45" s="141" t="s">
        <v>615</v>
      </c>
      <c r="G45" s="141" t="s">
        <v>16</v>
      </c>
      <c r="H45" s="59" t="s">
        <v>137</v>
      </c>
      <c r="I45" s="142" t="s">
        <v>18</v>
      </c>
      <c r="J45" s="142" t="s">
        <v>359</v>
      </c>
      <c r="K45" s="142"/>
      <c r="L45" s="142"/>
      <c r="M45" s="142"/>
      <c r="N45" s="143">
        <v>0.02</v>
      </c>
      <c r="O45" s="142" t="s">
        <v>440</v>
      </c>
      <c r="P45" s="144" t="s">
        <v>440</v>
      </c>
      <c r="Q45" s="141"/>
      <c r="R45" s="143" t="s">
        <v>436</v>
      </c>
      <c r="S45" s="141" t="s">
        <v>698</v>
      </c>
      <c r="T45" s="144" t="s">
        <v>367</v>
      </c>
      <c r="U45" s="172" t="s">
        <v>692</v>
      </c>
      <c r="V45" s="144" t="s">
        <v>369</v>
      </c>
      <c r="W45" s="172" t="s">
        <v>692</v>
      </c>
      <c r="X45" s="126">
        <v>1</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20.25" customHeight="1">
      <c r="A46" s="141"/>
      <c r="B46" s="141"/>
      <c r="C46" s="141"/>
      <c r="D46" s="141"/>
      <c r="E46" s="141"/>
      <c r="F46" s="141"/>
      <c r="G46" s="141"/>
      <c r="H46" s="49" t="s">
        <v>138</v>
      </c>
      <c r="I46" s="141"/>
      <c r="J46" s="145"/>
      <c r="K46" s="145"/>
      <c r="L46" s="141"/>
      <c r="M46" s="141"/>
      <c r="N46" s="146"/>
      <c r="O46" s="145"/>
      <c r="P46" s="144"/>
      <c r="Q46" s="141"/>
      <c r="R46" s="143"/>
      <c r="S46" s="141"/>
      <c r="T46" s="144"/>
      <c r="U46" s="172"/>
      <c r="V46" s="144"/>
      <c r="W46" s="172"/>
      <c r="X46" s="182"/>
    </row>
    <row r="47" spans="1:56" ht="20.25" customHeight="1">
      <c r="A47" s="141"/>
      <c r="B47" s="141"/>
      <c r="C47" s="141"/>
      <c r="D47" s="141"/>
      <c r="E47" s="141"/>
      <c r="F47" s="141"/>
      <c r="G47" s="141"/>
      <c r="H47" s="49" t="s">
        <v>139</v>
      </c>
      <c r="I47" s="141"/>
      <c r="J47" s="145"/>
      <c r="K47" s="145"/>
      <c r="L47" s="141"/>
      <c r="M47" s="141"/>
      <c r="N47" s="146"/>
      <c r="O47" s="145"/>
      <c r="P47" s="144"/>
      <c r="Q47" s="141"/>
      <c r="R47" s="143"/>
      <c r="S47" s="141"/>
      <c r="T47" s="144"/>
      <c r="U47" s="172"/>
      <c r="V47" s="144"/>
      <c r="W47" s="172"/>
      <c r="X47" s="182"/>
    </row>
    <row r="48" spans="1:56" ht="21" customHeight="1">
      <c r="A48" s="141"/>
      <c r="B48" s="141"/>
      <c r="C48" s="141"/>
      <c r="D48" s="141"/>
      <c r="E48" s="141"/>
      <c r="F48" s="141"/>
      <c r="G48" s="141"/>
      <c r="H48" s="49" t="s">
        <v>140</v>
      </c>
      <c r="I48" s="141"/>
      <c r="J48" s="145"/>
      <c r="K48" s="145"/>
      <c r="L48" s="141"/>
      <c r="M48" s="141"/>
      <c r="N48" s="146"/>
      <c r="O48" s="145"/>
      <c r="P48" s="144"/>
      <c r="Q48" s="141"/>
      <c r="R48" s="143"/>
      <c r="S48" s="141"/>
      <c r="T48" s="144"/>
      <c r="U48" s="172"/>
      <c r="V48" s="144"/>
      <c r="W48" s="172"/>
      <c r="X48" s="182"/>
    </row>
    <row r="49" spans="1:24" ht="60" customHeight="1">
      <c r="A49" s="141" t="s">
        <v>141</v>
      </c>
      <c r="B49" s="49" t="s">
        <v>142</v>
      </c>
      <c r="C49" s="49" t="s">
        <v>143</v>
      </c>
      <c r="D49" s="49" t="s">
        <v>144</v>
      </c>
      <c r="E49" s="49" t="s">
        <v>145</v>
      </c>
      <c r="F49" s="49" t="s">
        <v>146</v>
      </c>
      <c r="G49" s="49" t="s">
        <v>16</v>
      </c>
      <c r="H49" s="49" t="s">
        <v>147</v>
      </c>
      <c r="I49" s="49" t="s">
        <v>148</v>
      </c>
      <c r="J49" s="52" t="s">
        <v>360</v>
      </c>
      <c r="K49" s="52">
        <v>1</v>
      </c>
      <c r="L49" s="52"/>
      <c r="M49" s="52"/>
      <c r="N49" s="52"/>
      <c r="O49" s="52" t="s">
        <v>360</v>
      </c>
      <c r="P49" s="52" t="s">
        <v>488</v>
      </c>
      <c r="Q49" s="49"/>
      <c r="R49" s="52" t="s">
        <v>367</v>
      </c>
      <c r="S49" s="75" t="s">
        <v>539</v>
      </c>
      <c r="T49" s="70" t="s">
        <v>368</v>
      </c>
      <c r="U49" s="75" t="s">
        <v>539</v>
      </c>
      <c r="V49" s="87" t="s">
        <v>370</v>
      </c>
      <c r="W49" s="89" t="s">
        <v>539</v>
      </c>
      <c r="X49" s="112">
        <v>1</v>
      </c>
    </row>
    <row r="50" spans="1:24" ht="15" customHeight="1">
      <c r="A50" s="141"/>
      <c r="B50" s="141" t="s">
        <v>149</v>
      </c>
      <c r="C50" s="141" t="s">
        <v>143</v>
      </c>
      <c r="D50" s="141" t="s">
        <v>150</v>
      </c>
      <c r="E50" s="141" t="s">
        <v>151</v>
      </c>
      <c r="F50" s="141" t="s">
        <v>626</v>
      </c>
      <c r="G50" s="49" t="s">
        <v>56</v>
      </c>
      <c r="H50" s="49" t="s">
        <v>152</v>
      </c>
      <c r="I50" s="141" t="s">
        <v>148</v>
      </c>
      <c r="J50" s="168" t="s">
        <v>570</v>
      </c>
      <c r="K50" s="151"/>
      <c r="L50" s="151"/>
      <c r="M50" s="144">
        <v>0.24</v>
      </c>
      <c r="N50" s="144">
        <v>0.37</v>
      </c>
      <c r="O50" s="144" t="s">
        <v>480</v>
      </c>
      <c r="P50" s="144" t="s">
        <v>489</v>
      </c>
      <c r="Q50" s="141"/>
      <c r="R50" s="144" t="s">
        <v>368</v>
      </c>
      <c r="S50" s="141" t="s">
        <v>540</v>
      </c>
      <c r="T50" s="144" t="s">
        <v>369</v>
      </c>
      <c r="U50" s="141" t="s">
        <v>693</v>
      </c>
      <c r="V50" s="144" t="s">
        <v>371</v>
      </c>
      <c r="W50" s="141" t="s">
        <v>742</v>
      </c>
      <c r="X50" s="126">
        <v>1</v>
      </c>
    </row>
    <row r="51" spans="1:24" ht="15" customHeight="1">
      <c r="A51" s="141"/>
      <c r="B51" s="141"/>
      <c r="C51" s="141"/>
      <c r="D51" s="141"/>
      <c r="E51" s="141"/>
      <c r="F51" s="141"/>
      <c r="G51" s="49" t="s">
        <v>112</v>
      </c>
      <c r="H51" s="49" t="s">
        <v>153</v>
      </c>
      <c r="I51" s="141"/>
      <c r="J51" s="168"/>
      <c r="K51" s="151"/>
      <c r="L51" s="151"/>
      <c r="M51" s="144"/>
      <c r="N51" s="144"/>
      <c r="O51" s="144"/>
      <c r="P51" s="144"/>
      <c r="Q51" s="141"/>
      <c r="R51" s="144"/>
      <c r="S51" s="141"/>
      <c r="T51" s="144"/>
      <c r="U51" s="141"/>
      <c r="V51" s="144"/>
      <c r="W51" s="141"/>
      <c r="X51" s="182"/>
    </row>
    <row r="52" spans="1:24" ht="15" customHeight="1">
      <c r="A52" s="141"/>
      <c r="B52" s="141"/>
      <c r="C52" s="141"/>
      <c r="D52" s="141"/>
      <c r="E52" s="141"/>
      <c r="F52" s="141"/>
      <c r="G52" s="49"/>
      <c r="H52" s="49" t="s">
        <v>154</v>
      </c>
      <c r="I52" s="141"/>
      <c r="J52" s="168"/>
      <c r="K52" s="151"/>
      <c r="L52" s="151"/>
      <c r="M52" s="144"/>
      <c r="N52" s="144"/>
      <c r="O52" s="144"/>
      <c r="P52" s="144"/>
      <c r="Q52" s="141"/>
      <c r="R52" s="144"/>
      <c r="S52" s="141"/>
      <c r="T52" s="144"/>
      <c r="U52" s="141"/>
      <c r="V52" s="144"/>
      <c r="W52" s="141"/>
      <c r="X52" s="182"/>
    </row>
    <row r="53" spans="1:24">
      <c r="A53" s="141"/>
      <c r="B53" s="141"/>
      <c r="C53" s="141"/>
      <c r="D53" s="141"/>
      <c r="E53" s="141"/>
      <c r="F53" s="141"/>
      <c r="G53" s="49"/>
      <c r="H53" s="49" t="s">
        <v>155</v>
      </c>
      <c r="I53" s="141"/>
      <c r="J53" s="168"/>
      <c r="K53" s="151"/>
      <c r="L53" s="151"/>
      <c r="M53" s="144"/>
      <c r="N53" s="144"/>
      <c r="O53" s="144"/>
      <c r="P53" s="144"/>
      <c r="Q53" s="141"/>
      <c r="R53" s="144"/>
      <c r="S53" s="141"/>
      <c r="T53" s="144"/>
      <c r="U53" s="141"/>
      <c r="V53" s="144"/>
      <c r="W53" s="141"/>
      <c r="X53" s="182"/>
    </row>
    <row r="54" spans="1:24" ht="171.75" customHeight="1">
      <c r="A54" s="141" t="s">
        <v>156</v>
      </c>
      <c r="B54" s="141" t="s">
        <v>157</v>
      </c>
      <c r="C54" s="49"/>
      <c r="D54" s="49" t="s">
        <v>158</v>
      </c>
      <c r="E54" s="49" t="s">
        <v>475</v>
      </c>
      <c r="F54" s="49" t="s">
        <v>159</v>
      </c>
      <c r="G54" s="49" t="s">
        <v>44</v>
      </c>
      <c r="H54" s="49" t="s">
        <v>160</v>
      </c>
      <c r="I54" s="49" t="s">
        <v>148</v>
      </c>
      <c r="J54" s="52" t="s">
        <v>361</v>
      </c>
      <c r="K54" s="52">
        <v>1</v>
      </c>
      <c r="L54" s="52">
        <v>2</v>
      </c>
      <c r="M54" s="52">
        <v>2</v>
      </c>
      <c r="N54" s="52">
        <v>11</v>
      </c>
      <c r="O54" s="56" t="s">
        <v>481</v>
      </c>
      <c r="P54" s="56" t="s">
        <v>490</v>
      </c>
      <c r="Q54" s="49" t="s">
        <v>699</v>
      </c>
      <c r="R54" s="52" t="s">
        <v>369</v>
      </c>
      <c r="S54" s="75" t="s">
        <v>694</v>
      </c>
      <c r="T54" s="70" t="s">
        <v>370</v>
      </c>
      <c r="U54" s="75" t="s">
        <v>694</v>
      </c>
      <c r="V54" s="87" t="s">
        <v>372</v>
      </c>
      <c r="W54" s="125" t="s">
        <v>694</v>
      </c>
      <c r="X54" s="112">
        <v>1</v>
      </c>
    </row>
    <row r="55" spans="1:24" ht="46.5" customHeight="1">
      <c r="A55" s="141"/>
      <c r="B55" s="141"/>
      <c r="C55" s="141"/>
      <c r="D55" s="141" t="s">
        <v>162</v>
      </c>
      <c r="E55" s="141" t="s">
        <v>163</v>
      </c>
      <c r="F55" s="141" t="s">
        <v>164</v>
      </c>
      <c r="G55" s="141" t="s">
        <v>100</v>
      </c>
      <c r="H55" s="49" t="s">
        <v>73</v>
      </c>
      <c r="I55" s="141" t="s">
        <v>148</v>
      </c>
      <c r="J55" s="145" t="s">
        <v>362</v>
      </c>
      <c r="K55" s="145">
        <v>1</v>
      </c>
      <c r="L55" s="145"/>
      <c r="M55" s="145"/>
      <c r="N55" s="145">
        <v>2</v>
      </c>
      <c r="O55" s="145" t="s">
        <v>364</v>
      </c>
      <c r="P55" s="145" t="s">
        <v>664</v>
      </c>
      <c r="Q55" s="141"/>
      <c r="R55" s="145" t="s">
        <v>370</v>
      </c>
      <c r="S55" s="141" t="s">
        <v>571</v>
      </c>
      <c r="T55" s="145" t="s">
        <v>371</v>
      </c>
      <c r="U55" s="141" t="s">
        <v>700</v>
      </c>
      <c r="V55" s="145" t="s">
        <v>373</v>
      </c>
      <c r="W55" s="141" t="s">
        <v>700</v>
      </c>
      <c r="X55" s="126">
        <v>1</v>
      </c>
    </row>
    <row r="56" spans="1:24" ht="15" customHeight="1">
      <c r="A56" s="141"/>
      <c r="B56" s="141"/>
      <c r="C56" s="141"/>
      <c r="D56" s="141"/>
      <c r="E56" s="141"/>
      <c r="F56" s="141"/>
      <c r="G56" s="141"/>
      <c r="H56" s="49" t="s">
        <v>74</v>
      </c>
      <c r="I56" s="141"/>
      <c r="J56" s="145"/>
      <c r="K56" s="145"/>
      <c r="L56" s="145"/>
      <c r="M56" s="145"/>
      <c r="N56" s="145"/>
      <c r="O56" s="145"/>
      <c r="P56" s="145"/>
      <c r="Q56" s="141"/>
      <c r="R56" s="145"/>
      <c r="S56" s="128"/>
      <c r="T56" s="145"/>
      <c r="U56" s="128"/>
      <c r="V56" s="145"/>
      <c r="W56" s="128"/>
      <c r="X56" s="182"/>
    </row>
    <row r="57" spans="1:24" ht="15" customHeight="1">
      <c r="A57" s="141"/>
      <c r="B57" s="141"/>
      <c r="C57" s="141"/>
      <c r="D57" s="141"/>
      <c r="E57" s="141"/>
      <c r="F57" s="141"/>
      <c r="G57" s="141"/>
      <c r="H57" s="49" t="s">
        <v>165</v>
      </c>
      <c r="I57" s="141"/>
      <c r="J57" s="145"/>
      <c r="K57" s="145"/>
      <c r="L57" s="145"/>
      <c r="M57" s="145"/>
      <c r="N57" s="145"/>
      <c r="O57" s="145"/>
      <c r="P57" s="145"/>
      <c r="Q57" s="141"/>
      <c r="R57" s="145"/>
      <c r="S57" s="128"/>
      <c r="T57" s="145"/>
      <c r="U57" s="128"/>
      <c r="V57" s="145"/>
      <c r="W57" s="128"/>
      <c r="X57" s="182"/>
    </row>
    <row r="58" spans="1:24" ht="15" customHeight="1">
      <c r="A58" s="141"/>
      <c r="B58" s="141"/>
      <c r="C58" s="141"/>
      <c r="D58" s="141"/>
      <c r="E58" s="141"/>
      <c r="F58" s="141"/>
      <c r="G58" s="141"/>
      <c r="H58" s="49" t="s">
        <v>166</v>
      </c>
      <c r="I58" s="141"/>
      <c r="J58" s="145"/>
      <c r="K58" s="145"/>
      <c r="L58" s="145"/>
      <c r="M58" s="145"/>
      <c r="N58" s="145"/>
      <c r="O58" s="145"/>
      <c r="P58" s="145"/>
      <c r="Q58" s="141"/>
      <c r="R58" s="145"/>
      <c r="S58" s="128"/>
      <c r="T58" s="145"/>
      <c r="U58" s="128"/>
      <c r="V58" s="145"/>
      <c r="W58" s="128"/>
      <c r="X58" s="182"/>
    </row>
    <row r="59" spans="1:24">
      <c r="A59" s="141"/>
      <c r="B59" s="141" t="s">
        <v>167</v>
      </c>
      <c r="C59" s="141" t="s">
        <v>161</v>
      </c>
      <c r="D59" s="141" t="s">
        <v>168</v>
      </c>
      <c r="E59" s="141" t="s">
        <v>169</v>
      </c>
      <c r="F59" s="141" t="s">
        <v>629</v>
      </c>
      <c r="G59" s="141" t="s">
        <v>16</v>
      </c>
      <c r="H59" s="49" t="s">
        <v>451</v>
      </c>
      <c r="I59" s="141" t="s">
        <v>148</v>
      </c>
      <c r="J59" s="145" t="s">
        <v>363</v>
      </c>
      <c r="K59" s="145"/>
      <c r="L59" s="146" t="s">
        <v>332</v>
      </c>
      <c r="M59" s="146"/>
      <c r="N59" s="146">
        <v>0.8</v>
      </c>
      <c r="O59" s="149" t="s">
        <v>365</v>
      </c>
      <c r="P59" s="149" t="s">
        <v>491</v>
      </c>
      <c r="Q59" s="141"/>
      <c r="R59" s="145" t="s">
        <v>371</v>
      </c>
      <c r="S59" s="141" t="s">
        <v>701</v>
      </c>
      <c r="T59" s="145" t="s">
        <v>372</v>
      </c>
      <c r="U59" s="141" t="s">
        <v>702</v>
      </c>
      <c r="V59" s="145" t="s">
        <v>374</v>
      </c>
      <c r="W59" s="141" t="s">
        <v>702</v>
      </c>
      <c r="X59" s="126">
        <v>1</v>
      </c>
    </row>
    <row r="60" spans="1:24" ht="15" customHeight="1">
      <c r="A60" s="141"/>
      <c r="B60" s="141"/>
      <c r="C60" s="141"/>
      <c r="D60" s="141"/>
      <c r="E60" s="141"/>
      <c r="F60" s="141"/>
      <c r="G60" s="141"/>
      <c r="H60" s="49" t="s">
        <v>133</v>
      </c>
      <c r="I60" s="141"/>
      <c r="J60" s="145"/>
      <c r="K60" s="145"/>
      <c r="L60" s="146"/>
      <c r="M60" s="146"/>
      <c r="N60" s="146"/>
      <c r="O60" s="146"/>
      <c r="P60" s="146"/>
      <c r="Q60" s="141"/>
      <c r="R60" s="145"/>
      <c r="S60" s="141"/>
      <c r="T60" s="145"/>
      <c r="U60" s="128"/>
      <c r="V60" s="145"/>
      <c r="W60" s="128"/>
      <c r="X60" s="182"/>
    </row>
    <row r="61" spans="1:24" ht="15" customHeight="1">
      <c r="A61" s="141"/>
      <c r="B61" s="141"/>
      <c r="C61" s="141"/>
      <c r="D61" s="141"/>
      <c r="E61" s="141"/>
      <c r="F61" s="141"/>
      <c r="G61" s="141"/>
      <c r="H61" s="49" t="s">
        <v>134</v>
      </c>
      <c r="I61" s="141"/>
      <c r="J61" s="145"/>
      <c r="K61" s="145"/>
      <c r="L61" s="146"/>
      <c r="M61" s="146"/>
      <c r="N61" s="146"/>
      <c r="O61" s="146"/>
      <c r="P61" s="146"/>
      <c r="Q61" s="141"/>
      <c r="R61" s="145"/>
      <c r="S61" s="141"/>
      <c r="T61" s="145"/>
      <c r="U61" s="128"/>
      <c r="V61" s="145"/>
      <c r="W61" s="128"/>
      <c r="X61" s="182"/>
    </row>
    <row r="62" spans="1:24" ht="15" customHeight="1">
      <c r="A62" s="141"/>
      <c r="B62" s="141"/>
      <c r="C62" s="141"/>
      <c r="D62" s="141"/>
      <c r="E62" s="141"/>
      <c r="F62" s="141"/>
      <c r="G62" s="141"/>
      <c r="H62" s="49" t="s">
        <v>135</v>
      </c>
      <c r="I62" s="141"/>
      <c r="J62" s="145"/>
      <c r="K62" s="145"/>
      <c r="L62" s="146"/>
      <c r="M62" s="146"/>
      <c r="N62" s="146"/>
      <c r="O62" s="146"/>
      <c r="P62" s="146"/>
      <c r="Q62" s="141"/>
      <c r="R62" s="145"/>
      <c r="S62" s="141"/>
      <c r="T62" s="145"/>
      <c r="U62" s="128"/>
      <c r="V62" s="145"/>
      <c r="W62" s="128"/>
      <c r="X62" s="182"/>
    </row>
    <row r="63" spans="1:24">
      <c r="A63" s="141"/>
      <c r="B63" s="141"/>
      <c r="C63" s="141"/>
      <c r="D63" s="141" t="s">
        <v>168</v>
      </c>
      <c r="E63" s="141" t="s">
        <v>170</v>
      </c>
      <c r="F63" s="141" t="s">
        <v>171</v>
      </c>
      <c r="G63" s="49" t="s">
        <v>56</v>
      </c>
      <c r="H63" s="49" t="s">
        <v>172</v>
      </c>
      <c r="I63" s="141" t="s">
        <v>148</v>
      </c>
      <c r="J63" s="168" t="s">
        <v>572</v>
      </c>
      <c r="K63" s="151"/>
      <c r="L63" s="151">
        <v>5</v>
      </c>
      <c r="M63" s="151"/>
      <c r="N63" s="151">
        <v>7</v>
      </c>
      <c r="O63" s="150" t="s">
        <v>482</v>
      </c>
      <c r="P63" s="150" t="s">
        <v>492</v>
      </c>
      <c r="Q63" s="141"/>
      <c r="R63" s="145" t="s">
        <v>372</v>
      </c>
      <c r="S63" s="141" t="s">
        <v>573</v>
      </c>
      <c r="T63" s="145" t="s">
        <v>373</v>
      </c>
      <c r="U63" s="141" t="s">
        <v>573</v>
      </c>
      <c r="V63" s="145" t="s">
        <v>393</v>
      </c>
      <c r="W63" s="141" t="s">
        <v>573</v>
      </c>
      <c r="X63" s="126">
        <v>1</v>
      </c>
    </row>
    <row r="64" spans="1:24">
      <c r="A64" s="141"/>
      <c r="B64" s="141"/>
      <c r="C64" s="141"/>
      <c r="D64" s="141"/>
      <c r="E64" s="141"/>
      <c r="F64" s="141"/>
      <c r="G64" s="49" t="s">
        <v>112</v>
      </c>
      <c r="H64" s="49" t="s">
        <v>173</v>
      </c>
      <c r="I64" s="141"/>
      <c r="J64" s="168"/>
      <c r="K64" s="151"/>
      <c r="L64" s="151"/>
      <c r="M64" s="151"/>
      <c r="N64" s="151"/>
      <c r="O64" s="151"/>
      <c r="P64" s="151"/>
      <c r="Q64" s="141"/>
      <c r="R64" s="145"/>
      <c r="S64" s="141"/>
      <c r="T64" s="145"/>
      <c r="U64" s="141"/>
      <c r="V64" s="145"/>
      <c r="W64" s="141"/>
      <c r="X64" s="182"/>
    </row>
    <row r="65" spans="1:24">
      <c r="A65" s="141"/>
      <c r="B65" s="141"/>
      <c r="C65" s="141"/>
      <c r="D65" s="141"/>
      <c r="E65" s="141"/>
      <c r="F65" s="141"/>
      <c r="G65" s="49"/>
      <c r="H65" s="49" t="s">
        <v>174</v>
      </c>
      <c r="I65" s="141"/>
      <c r="J65" s="168"/>
      <c r="K65" s="151"/>
      <c r="L65" s="151"/>
      <c r="M65" s="151"/>
      <c r="N65" s="151"/>
      <c r="O65" s="151"/>
      <c r="P65" s="151"/>
      <c r="Q65" s="141"/>
      <c r="R65" s="145"/>
      <c r="S65" s="141"/>
      <c r="T65" s="145"/>
      <c r="U65" s="141"/>
      <c r="V65" s="145"/>
      <c r="W65" s="141"/>
      <c r="X65" s="182"/>
    </row>
    <row r="66" spans="1:24" ht="35.25" customHeight="1">
      <c r="A66" s="141"/>
      <c r="B66" s="141"/>
      <c r="C66" s="141"/>
      <c r="D66" s="141"/>
      <c r="E66" s="141"/>
      <c r="F66" s="141"/>
      <c r="G66" s="49"/>
      <c r="H66" s="49" t="s">
        <v>175</v>
      </c>
      <c r="I66" s="141"/>
      <c r="J66" s="168"/>
      <c r="K66" s="151"/>
      <c r="L66" s="151"/>
      <c r="M66" s="151"/>
      <c r="N66" s="151"/>
      <c r="O66" s="151"/>
      <c r="P66" s="151"/>
      <c r="Q66" s="141"/>
      <c r="R66" s="145"/>
      <c r="S66" s="141"/>
      <c r="T66" s="145"/>
      <c r="U66" s="141"/>
      <c r="V66" s="145"/>
      <c r="W66" s="141"/>
      <c r="X66" s="182"/>
    </row>
    <row r="67" spans="1:24" ht="79.5" customHeight="1">
      <c r="A67" s="141" t="s">
        <v>559</v>
      </c>
      <c r="B67" s="49" t="s">
        <v>176</v>
      </c>
      <c r="C67" s="49" t="s">
        <v>177</v>
      </c>
      <c r="D67" s="49" t="s">
        <v>178</v>
      </c>
      <c r="E67" s="49" t="s">
        <v>179</v>
      </c>
      <c r="F67" s="49" t="s">
        <v>180</v>
      </c>
      <c r="G67" s="49" t="s">
        <v>181</v>
      </c>
      <c r="H67" s="49" t="s">
        <v>182</v>
      </c>
      <c r="I67" s="49" t="s">
        <v>148</v>
      </c>
      <c r="J67" s="52" t="s">
        <v>364</v>
      </c>
      <c r="K67" s="52">
        <v>10</v>
      </c>
      <c r="L67" s="52">
        <v>10</v>
      </c>
      <c r="M67" s="52" t="s">
        <v>323</v>
      </c>
      <c r="N67" s="52">
        <v>10</v>
      </c>
      <c r="O67" s="52" t="s">
        <v>367</v>
      </c>
      <c r="P67" s="52" t="s">
        <v>493</v>
      </c>
      <c r="Q67" s="49"/>
      <c r="R67" s="49" t="s">
        <v>373</v>
      </c>
      <c r="S67" s="49" t="s">
        <v>574</v>
      </c>
      <c r="T67" s="77" t="s">
        <v>374</v>
      </c>
      <c r="U67" s="72" t="s">
        <v>703</v>
      </c>
      <c r="V67" s="87" t="s">
        <v>396</v>
      </c>
      <c r="W67" s="125" t="s">
        <v>703</v>
      </c>
      <c r="X67" s="112">
        <v>1</v>
      </c>
    </row>
    <row r="68" spans="1:24" ht="75" customHeight="1">
      <c r="A68" s="141"/>
      <c r="B68" s="49"/>
      <c r="C68" s="141"/>
      <c r="D68" s="49" t="s">
        <v>184</v>
      </c>
      <c r="E68" s="49" t="s">
        <v>476</v>
      </c>
      <c r="F68" s="49" t="s">
        <v>628</v>
      </c>
      <c r="G68" s="49" t="s">
        <v>16</v>
      </c>
      <c r="H68" s="49" t="s">
        <v>16</v>
      </c>
      <c r="I68" s="49" t="s">
        <v>148</v>
      </c>
      <c r="J68" s="61" t="s">
        <v>433</v>
      </c>
      <c r="K68" s="61"/>
      <c r="L68" s="51">
        <v>0.89</v>
      </c>
      <c r="M68" s="52" t="s">
        <v>323</v>
      </c>
      <c r="N68" s="51">
        <v>1</v>
      </c>
      <c r="O68" s="52" t="s">
        <v>368</v>
      </c>
      <c r="P68" s="52" t="s">
        <v>494</v>
      </c>
      <c r="Q68" s="49"/>
      <c r="R68" s="49" t="s">
        <v>374</v>
      </c>
      <c r="S68" s="49" t="s">
        <v>575</v>
      </c>
      <c r="T68" s="77" t="s">
        <v>393</v>
      </c>
      <c r="U68" s="72" t="s">
        <v>704</v>
      </c>
      <c r="V68" s="87" t="s">
        <v>399</v>
      </c>
      <c r="W68" s="125" t="s">
        <v>704</v>
      </c>
      <c r="X68" s="112">
        <v>1</v>
      </c>
    </row>
    <row r="69" spans="1:24" ht="25">
      <c r="A69" s="141"/>
      <c r="B69" s="141" t="s">
        <v>183</v>
      </c>
      <c r="C69" s="141"/>
      <c r="D69" s="141" t="s">
        <v>184</v>
      </c>
      <c r="E69" s="49" t="s">
        <v>185</v>
      </c>
      <c r="F69" s="141" t="s">
        <v>627</v>
      </c>
      <c r="G69" s="141" t="s">
        <v>44</v>
      </c>
      <c r="H69" s="49" t="s">
        <v>186</v>
      </c>
      <c r="I69" s="141" t="s">
        <v>148</v>
      </c>
      <c r="J69" s="168" t="s">
        <v>408</v>
      </c>
      <c r="K69" s="145"/>
      <c r="L69" s="144">
        <v>0.71</v>
      </c>
      <c r="M69" s="144" t="s">
        <v>323</v>
      </c>
      <c r="N69" s="144">
        <v>0.48</v>
      </c>
      <c r="O69" s="144" t="s">
        <v>369</v>
      </c>
      <c r="P69" s="144" t="s">
        <v>495</v>
      </c>
      <c r="Q69" s="150"/>
      <c r="R69" s="146" t="s">
        <v>393</v>
      </c>
      <c r="S69" s="141" t="s">
        <v>576</v>
      </c>
      <c r="T69" s="144" t="s">
        <v>396</v>
      </c>
      <c r="U69" s="141" t="s">
        <v>705</v>
      </c>
      <c r="V69" s="144" t="s">
        <v>443</v>
      </c>
      <c r="W69" s="141" t="s">
        <v>705</v>
      </c>
      <c r="X69" s="126">
        <v>1</v>
      </c>
    </row>
    <row r="70" spans="1:24">
      <c r="A70" s="141"/>
      <c r="B70" s="141"/>
      <c r="C70" s="141"/>
      <c r="D70" s="141"/>
      <c r="E70" s="141" t="s">
        <v>187</v>
      </c>
      <c r="F70" s="141"/>
      <c r="G70" s="141"/>
      <c r="H70" s="49" t="s">
        <v>113</v>
      </c>
      <c r="I70" s="141"/>
      <c r="J70" s="168"/>
      <c r="K70" s="145"/>
      <c r="L70" s="144"/>
      <c r="M70" s="144"/>
      <c r="N70" s="144"/>
      <c r="O70" s="144"/>
      <c r="P70" s="144"/>
      <c r="Q70" s="150"/>
      <c r="R70" s="146"/>
      <c r="S70" s="141"/>
      <c r="T70" s="144"/>
      <c r="U70" s="141"/>
      <c r="V70" s="144"/>
      <c r="W70" s="141"/>
      <c r="X70" s="126"/>
    </row>
    <row r="71" spans="1:24" ht="15" customHeight="1">
      <c r="A71" s="141"/>
      <c r="B71" s="141"/>
      <c r="C71" s="141"/>
      <c r="D71" s="141"/>
      <c r="E71" s="141"/>
      <c r="F71" s="141"/>
      <c r="G71" s="141"/>
      <c r="H71" s="49" t="s">
        <v>114</v>
      </c>
      <c r="I71" s="141"/>
      <c r="J71" s="168"/>
      <c r="K71" s="145"/>
      <c r="L71" s="144"/>
      <c r="M71" s="144"/>
      <c r="N71" s="144"/>
      <c r="O71" s="144"/>
      <c r="P71" s="144"/>
      <c r="Q71" s="150"/>
      <c r="R71" s="146"/>
      <c r="S71" s="141"/>
      <c r="T71" s="144"/>
      <c r="U71" s="141"/>
      <c r="V71" s="144"/>
      <c r="W71" s="141"/>
      <c r="X71" s="126"/>
    </row>
    <row r="72" spans="1:24" ht="15" customHeight="1">
      <c r="A72" s="141"/>
      <c r="B72" s="141"/>
      <c r="C72" s="141"/>
      <c r="D72" s="141"/>
      <c r="E72" s="141"/>
      <c r="F72" s="141"/>
      <c r="G72" s="49"/>
      <c r="H72" s="49" t="s">
        <v>188</v>
      </c>
      <c r="I72" s="141"/>
      <c r="J72" s="168"/>
      <c r="K72" s="145"/>
      <c r="L72" s="144"/>
      <c r="M72" s="144"/>
      <c r="N72" s="144"/>
      <c r="O72" s="144"/>
      <c r="P72" s="144"/>
      <c r="Q72" s="150"/>
      <c r="R72" s="146"/>
      <c r="S72" s="141"/>
      <c r="T72" s="144"/>
      <c r="U72" s="141"/>
      <c r="V72" s="144"/>
      <c r="W72" s="141"/>
      <c r="X72" s="126"/>
    </row>
    <row r="73" spans="1:24">
      <c r="A73" s="141"/>
      <c r="B73" s="141" t="s">
        <v>190</v>
      </c>
      <c r="C73" s="141"/>
      <c r="D73" s="141" t="s">
        <v>191</v>
      </c>
      <c r="E73" s="141" t="s">
        <v>192</v>
      </c>
      <c r="F73" s="141" t="s">
        <v>193</v>
      </c>
      <c r="G73" s="141" t="s">
        <v>16</v>
      </c>
      <c r="H73" s="49" t="s">
        <v>194</v>
      </c>
      <c r="I73" s="141" t="s">
        <v>148</v>
      </c>
      <c r="J73" s="144" t="s">
        <v>365</v>
      </c>
      <c r="K73" s="144">
        <v>0.61</v>
      </c>
      <c r="L73" s="144">
        <v>0.76639999999999997</v>
      </c>
      <c r="M73" s="144" t="s">
        <v>323</v>
      </c>
      <c r="N73" s="144">
        <v>0.79</v>
      </c>
      <c r="O73" s="144" t="s">
        <v>370</v>
      </c>
      <c r="P73" s="144" t="s">
        <v>496</v>
      </c>
      <c r="Q73" s="141"/>
      <c r="R73" s="146" t="s">
        <v>399</v>
      </c>
      <c r="S73" s="141" t="s">
        <v>552</v>
      </c>
      <c r="T73" s="144" t="s">
        <v>399</v>
      </c>
      <c r="U73" s="141" t="s">
        <v>706</v>
      </c>
      <c r="V73" s="144" t="s">
        <v>519</v>
      </c>
      <c r="W73" s="141" t="s">
        <v>706</v>
      </c>
      <c r="X73" s="126">
        <v>1</v>
      </c>
    </row>
    <row r="74" spans="1:24" ht="15" customHeight="1">
      <c r="A74" s="141"/>
      <c r="B74" s="141"/>
      <c r="C74" s="141"/>
      <c r="D74" s="141"/>
      <c r="E74" s="141"/>
      <c r="F74" s="141"/>
      <c r="G74" s="141"/>
      <c r="H74" s="49" t="s">
        <v>195</v>
      </c>
      <c r="I74" s="141"/>
      <c r="J74" s="144"/>
      <c r="K74" s="144"/>
      <c r="L74" s="144"/>
      <c r="M74" s="144"/>
      <c r="N74" s="144"/>
      <c r="O74" s="144"/>
      <c r="P74" s="144"/>
      <c r="Q74" s="141"/>
      <c r="R74" s="146"/>
      <c r="S74" s="141"/>
      <c r="T74" s="144"/>
      <c r="U74" s="141"/>
      <c r="V74" s="144"/>
      <c r="W74" s="141"/>
      <c r="X74" s="182"/>
    </row>
    <row r="75" spans="1:24" ht="15" customHeight="1">
      <c r="A75" s="141"/>
      <c r="B75" s="141"/>
      <c r="C75" s="141"/>
      <c r="D75" s="141"/>
      <c r="E75" s="141"/>
      <c r="F75" s="141"/>
      <c r="G75" s="141"/>
      <c r="H75" s="49" t="s">
        <v>196</v>
      </c>
      <c r="I75" s="141"/>
      <c r="J75" s="144"/>
      <c r="K75" s="144"/>
      <c r="L75" s="144"/>
      <c r="M75" s="144"/>
      <c r="N75" s="144"/>
      <c r="O75" s="144"/>
      <c r="P75" s="144"/>
      <c r="Q75" s="141"/>
      <c r="R75" s="146"/>
      <c r="S75" s="141"/>
      <c r="T75" s="144"/>
      <c r="U75" s="141"/>
      <c r="V75" s="144"/>
      <c r="W75" s="141"/>
      <c r="X75" s="182"/>
    </row>
    <row r="76" spans="1:24">
      <c r="A76" s="141"/>
      <c r="B76" s="141"/>
      <c r="C76" s="141"/>
      <c r="D76" s="141"/>
      <c r="E76" s="141"/>
      <c r="F76" s="141"/>
      <c r="G76" s="141"/>
      <c r="H76" s="49" t="s">
        <v>197</v>
      </c>
      <c r="I76" s="141"/>
      <c r="J76" s="144"/>
      <c r="K76" s="144"/>
      <c r="L76" s="144"/>
      <c r="M76" s="144"/>
      <c r="N76" s="144"/>
      <c r="O76" s="144"/>
      <c r="P76" s="144"/>
      <c r="Q76" s="141"/>
      <c r="R76" s="146"/>
      <c r="S76" s="141"/>
      <c r="T76" s="144"/>
      <c r="U76" s="141"/>
      <c r="V76" s="144"/>
      <c r="W76" s="141"/>
      <c r="X76" s="182"/>
    </row>
    <row r="77" spans="1:24" ht="37.5">
      <c r="A77" s="141" t="s">
        <v>198</v>
      </c>
      <c r="B77" s="49" t="s">
        <v>199</v>
      </c>
      <c r="C77" s="141" t="s">
        <v>200</v>
      </c>
      <c r="D77" s="49" t="s">
        <v>201</v>
      </c>
      <c r="E77" s="49" t="s">
        <v>42</v>
      </c>
      <c r="F77" s="49" t="s">
        <v>202</v>
      </c>
      <c r="G77" s="49" t="s">
        <v>203</v>
      </c>
      <c r="H77" s="49" t="s">
        <v>87</v>
      </c>
      <c r="I77" s="49" t="s">
        <v>148</v>
      </c>
      <c r="J77" s="61" t="s">
        <v>409</v>
      </c>
      <c r="K77" s="57"/>
      <c r="L77" s="57" t="s">
        <v>577</v>
      </c>
      <c r="M77" s="57"/>
      <c r="N77" s="57"/>
      <c r="O77" s="50" t="s">
        <v>441</v>
      </c>
      <c r="P77" s="52" t="s">
        <v>497</v>
      </c>
      <c r="Q77" s="6"/>
      <c r="R77" s="52" t="s">
        <v>443</v>
      </c>
      <c r="S77" s="49" t="s">
        <v>541</v>
      </c>
      <c r="T77" s="70" t="s">
        <v>443</v>
      </c>
      <c r="U77" s="75" t="s">
        <v>541</v>
      </c>
      <c r="V77" s="87" t="s">
        <v>520</v>
      </c>
      <c r="W77" s="89" t="s">
        <v>541</v>
      </c>
      <c r="X77" s="112">
        <v>1</v>
      </c>
    </row>
    <row r="78" spans="1:24" ht="37.5">
      <c r="A78" s="141"/>
      <c r="B78" s="49" t="s">
        <v>204</v>
      </c>
      <c r="C78" s="141"/>
      <c r="D78" s="49" t="s">
        <v>205</v>
      </c>
      <c r="E78" s="49" t="s">
        <v>42</v>
      </c>
      <c r="F78" s="49" t="s">
        <v>202</v>
      </c>
      <c r="G78" s="49" t="s">
        <v>203</v>
      </c>
      <c r="H78" s="49" t="s">
        <v>87</v>
      </c>
      <c r="I78" s="49" t="s">
        <v>148</v>
      </c>
      <c r="J78" s="61" t="s">
        <v>410</v>
      </c>
      <c r="K78" s="57"/>
      <c r="L78" s="57">
        <v>1</v>
      </c>
      <c r="M78" s="57"/>
      <c r="N78" s="57"/>
      <c r="O78" s="52" t="s">
        <v>371</v>
      </c>
      <c r="P78" s="52" t="s">
        <v>498</v>
      </c>
      <c r="Q78" s="49"/>
      <c r="R78" s="52" t="s">
        <v>519</v>
      </c>
      <c r="S78" s="74" t="s">
        <v>672</v>
      </c>
      <c r="T78" s="70" t="s">
        <v>519</v>
      </c>
      <c r="U78" s="74" t="s">
        <v>672</v>
      </c>
      <c r="V78" s="87" t="s">
        <v>458</v>
      </c>
      <c r="W78" s="74" t="s">
        <v>672</v>
      </c>
      <c r="X78" s="112">
        <v>1</v>
      </c>
    </row>
    <row r="79" spans="1:24" ht="50">
      <c r="A79" s="141" t="s">
        <v>206</v>
      </c>
      <c r="B79" s="49" t="s">
        <v>207</v>
      </c>
      <c r="C79" s="141" t="s">
        <v>208</v>
      </c>
      <c r="D79" s="49" t="s">
        <v>209</v>
      </c>
      <c r="E79" s="49" t="s">
        <v>210</v>
      </c>
      <c r="F79" s="49" t="s">
        <v>211</v>
      </c>
      <c r="G79" s="49" t="s">
        <v>16</v>
      </c>
      <c r="H79" s="49" t="s">
        <v>17</v>
      </c>
      <c r="I79" s="49" t="s">
        <v>208</v>
      </c>
      <c r="J79" s="52" t="s">
        <v>366</v>
      </c>
      <c r="K79" s="52"/>
      <c r="L79" s="52">
        <v>1</v>
      </c>
      <c r="M79" s="52"/>
      <c r="N79" s="52"/>
      <c r="O79" s="52" t="s">
        <v>372</v>
      </c>
      <c r="P79" s="52" t="s">
        <v>499</v>
      </c>
      <c r="Q79" s="49"/>
      <c r="R79" s="52" t="s">
        <v>520</v>
      </c>
      <c r="S79" s="74" t="s">
        <v>542</v>
      </c>
      <c r="T79" s="70" t="s">
        <v>520</v>
      </c>
      <c r="U79" s="74" t="s">
        <v>542</v>
      </c>
      <c r="V79" s="87" t="s">
        <v>459</v>
      </c>
      <c r="W79" s="74" t="s">
        <v>542</v>
      </c>
      <c r="X79" s="112">
        <v>1</v>
      </c>
    </row>
    <row r="80" spans="1:24" ht="71.25" customHeight="1">
      <c r="A80" s="141"/>
      <c r="B80" s="141" t="s">
        <v>212</v>
      </c>
      <c r="C80" s="141"/>
      <c r="D80" s="141" t="s">
        <v>213</v>
      </c>
      <c r="E80" s="141" t="s">
        <v>151</v>
      </c>
      <c r="F80" s="141" t="s">
        <v>626</v>
      </c>
      <c r="G80" s="49" t="s">
        <v>56</v>
      </c>
      <c r="H80" s="49" t="s">
        <v>448</v>
      </c>
      <c r="I80" s="141" t="s">
        <v>208</v>
      </c>
      <c r="J80" s="168" t="s">
        <v>411</v>
      </c>
      <c r="K80" s="145"/>
      <c r="L80" s="145"/>
      <c r="M80" s="145"/>
      <c r="N80" s="144">
        <v>0.6</v>
      </c>
      <c r="O80" s="145" t="s">
        <v>373</v>
      </c>
      <c r="P80" s="145" t="s">
        <v>500</v>
      </c>
      <c r="Q80" s="141"/>
      <c r="R80" s="145" t="s">
        <v>458</v>
      </c>
      <c r="S80" s="141" t="s">
        <v>543</v>
      </c>
      <c r="T80" s="145" t="s">
        <v>458</v>
      </c>
      <c r="U80" s="141" t="s">
        <v>707</v>
      </c>
      <c r="V80" s="145" t="s">
        <v>460</v>
      </c>
      <c r="W80" s="141" t="s">
        <v>743</v>
      </c>
      <c r="X80" s="126">
        <v>1</v>
      </c>
    </row>
    <row r="81" spans="1:24" ht="15" customHeight="1">
      <c r="A81" s="141"/>
      <c r="B81" s="141"/>
      <c r="C81" s="141"/>
      <c r="D81" s="141"/>
      <c r="E81" s="141"/>
      <c r="F81" s="141"/>
      <c r="G81" s="49" t="s">
        <v>112</v>
      </c>
      <c r="H81" s="49" t="s">
        <v>153</v>
      </c>
      <c r="I81" s="141"/>
      <c r="J81" s="168"/>
      <c r="K81" s="151"/>
      <c r="L81" s="151"/>
      <c r="M81" s="151"/>
      <c r="N81" s="151"/>
      <c r="O81" s="151"/>
      <c r="P81" s="151"/>
      <c r="Q81" s="141"/>
      <c r="R81" s="145"/>
      <c r="S81" s="141"/>
      <c r="T81" s="145"/>
      <c r="U81" s="141"/>
      <c r="V81" s="145"/>
      <c r="W81" s="141"/>
      <c r="X81" s="126"/>
    </row>
    <row r="82" spans="1:24" ht="15" customHeight="1">
      <c r="A82" s="141"/>
      <c r="B82" s="141"/>
      <c r="C82" s="141"/>
      <c r="D82" s="141"/>
      <c r="E82" s="141"/>
      <c r="F82" s="141"/>
      <c r="G82" s="49"/>
      <c r="H82" s="49" t="s">
        <v>154</v>
      </c>
      <c r="I82" s="141"/>
      <c r="J82" s="168"/>
      <c r="K82" s="151"/>
      <c r="L82" s="151"/>
      <c r="M82" s="151"/>
      <c r="N82" s="151"/>
      <c r="O82" s="151"/>
      <c r="P82" s="151"/>
      <c r="Q82" s="141"/>
      <c r="R82" s="145"/>
      <c r="S82" s="141"/>
      <c r="T82" s="145"/>
      <c r="U82" s="141"/>
      <c r="V82" s="145"/>
      <c r="W82" s="141"/>
      <c r="X82" s="126"/>
    </row>
    <row r="83" spans="1:24" ht="15" customHeight="1">
      <c r="A83" s="141"/>
      <c r="B83" s="141"/>
      <c r="C83" s="141"/>
      <c r="D83" s="141"/>
      <c r="E83" s="141"/>
      <c r="F83" s="141"/>
      <c r="G83" s="49"/>
      <c r="H83" s="49" t="s">
        <v>155</v>
      </c>
      <c r="I83" s="141"/>
      <c r="J83" s="168"/>
      <c r="K83" s="151"/>
      <c r="L83" s="151"/>
      <c r="M83" s="151"/>
      <c r="N83" s="151"/>
      <c r="O83" s="151"/>
      <c r="P83" s="151"/>
      <c r="Q83" s="141"/>
      <c r="R83" s="145"/>
      <c r="S83" s="141"/>
      <c r="T83" s="145"/>
      <c r="U83" s="141"/>
      <c r="V83" s="145"/>
      <c r="W83" s="141"/>
      <c r="X83" s="126"/>
    </row>
    <row r="84" spans="1:24" ht="126" customHeight="1">
      <c r="A84" s="49" t="s">
        <v>560</v>
      </c>
      <c r="B84" s="49" t="s">
        <v>214</v>
      </c>
      <c r="C84" s="49" t="s">
        <v>215</v>
      </c>
      <c r="D84" s="49" t="s">
        <v>216</v>
      </c>
      <c r="E84" s="49" t="s">
        <v>217</v>
      </c>
      <c r="F84" s="49" t="s">
        <v>218</v>
      </c>
      <c r="G84" s="49" t="s">
        <v>219</v>
      </c>
      <c r="H84" s="49" t="s">
        <v>87</v>
      </c>
      <c r="I84" s="49" t="s">
        <v>208</v>
      </c>
      <c r="J84" s="61" t="s">
        <v>412</v>
      </c>
      <c r="K84" s="57"/>
      <c r="L84" s="57"/>
      <c r="M84" s="57"/>
      <c r="N84" s="57"/>
      <c r="O84" s="50" t="s">
        <v>442</v>
      </c>
      <c r="P84" s="50" t="s">
        <v>437</v>
      </c>
      <c r="Q84" s="49"/>
      <c r="R84" s="50" t="s">
        <v>437</v>
      </c>
      <c r="S84" s="49" t="s">
        <v>578</v>
      </c>
      <c r="T84" s="77" t="s">
        <v>459</v>
      </c>
      <c r="U84" s="72" t="s">
        <v>708</v>
      </c>
      <c r="V84" s="87" t="s">
        <v>461</v>
      </c>
      <c r="W84" s="89" t="s">
        <v>744</v>
      </c>
      <c r="X84" s="112">
        <v>1</v>
      </c>
    </row>
    <row r="85" spans="1:24" ht="37.5">
      <c r="A85" s="141" t="s">
        <v>220</v>
      </c>
      <c r="B85" s="141" t="s">
        <v>221</v>
      </c>
      <c r="C85" s="141" t="s">
        <v>21</v>
      </c>
      <c r="D85" s="49" t="s">
        <v>222</v>
      </c>
      <c r="E85" s="49" t="s">
        <v>223</v>
      </c>
      <c r="F85" s="49" t="s">
        <v>224</v>
      </c>
      <c r="G85" s="49" t="s">
        <v>225</v>
      </c>
      <c r="H85" s="49" t="s">
        <v>226</v>
      </c>
      <c r="I85" s="49" t="s">
        <v>1</v>
      </c>
      <c r="J85" s="52" t="s">
        <v>367</v>
      </c>
      <c r="K85" s="52">
        <v>1</v>
      </c>
      <c r="L85" s="49"/>
      <c r="M85" s="49"/>
      <c r="N85" s="49"/>
      <c r="O85" s="52" t="s">
        <v>374</v>
      </c>
      <c r="P85" s="52" t="s">
        <v>501</v>
      </c>
      <c r="Q85" s="49"/>
      <c r="R85" s="52" t="s">
        <v>459</v>
      </c>
      <c r="S85" s="49" t="s">
        <v>544</v>
      </c>
      <c r="T85" s="70" t="s">
        <v>460</v>
      </c>
      <c r="U85" s="75" t="s">
        <v>709</v>
      </c>
      <c r="V85" s="87" t="s">
        <v>521</v>
      </c>
      <c r="W85" s="89" t="s">
        <v>709</v>
      </c>
      <c r="X85" s="112">
        <v>1</v>
      </c>
    </row>
    <row r="86" spans="1:24">
      <c r="A86" s="141"/>
      <c r="B86" s="141"/>
      <c r="C86" s="141"/>
      <c r="D86" s="141" t="s">
        <v>227</v>
      </c>
      <c r="E86" s="141" t="s">
        <v>228</v>
      </c>
      <c r="F86" s="141" t="s">
        <v>625</v>
      </c>
      <c r="G86" s="141" t="s">
        <v>100</v>
      </c>
      <c r="H86" s="49" t="s">
        <v>229</v>
      </c>
      <c r="I86" s="141" t="s">
        <v>1</v>
      </c>
      <c r="J86" s="151" t="s">
        <v>340</v>
      </c>
      <c r="K86" s="151"/>
      <c r="L86" s="151"/>
      <c r="M86" s="151"/>
      <c r="N86" s="170">
        <f>4/7</f>
        <v>0.5714285714285714</v>
      </c>
      <c r="O86" s="145" t="s">
        <v>393</v>
      </c>
      <c r="P86" s="145" t="s">
        <v>502</v>
      </c>
      <c r="Q86" s="141"/>
      <c r="R86" s="141" t="s">
        <v>460</v>
      </c>
      <c r="S86" s="141" t="s">
        <v>673</v>
      </c>
      <c r="T86" s="145" t="s">
        <v>461</v>
      </c>
      <c r="U86" s="141" t="s">
        <v>673</v>
      </c>
      <c r="V86" s="145" t="s">
        <v>522</v>
      </c>
      <c r="W86" s="141" t="s">
        <v>673</v>
      </c>
      <c r="X86" s="126">
        <v>1</v>
      </c>
    </row>
    <row r="87" spans="1:24" ht="15" customHeight="1">
      <c r="A87" s="141"/>
      <c r="B87" s="141"/>
      <c r="C87" s="141"/>
      <c r="D87" s="141"/>
      <c r="E87" s="141"/>
      <c r="F87" s="141"/>
      <c r="G87" s="141"/>
      <c r="H87" s="49" t="s">
        <v>230</v>
      </c>
      <c r="I87" s="141"/>
      <c r="J87" s="151"/>
      <c r="K87" s="151"/>
      <c r="L87" s="151"/>
      <c r="M87" s="151"/>
      <c r="N87" s="151"/>
      <c r="O87" s="171"/>
      <c r="P87" s="171"/>
      <c r="Q87" s="141"/>
      <c r="R87" s="141"/>
      <c r="S87" s="128"/>
      <c r="T87" s="145"/>
      <c r="U87" s="128"/>
      <c r="V87" s="145"/>
      <c r="W87" s="128"/>
      <c r="X87" s="126"/>
    </row>
    <row r="88" spans="1:24" ht="15" customHeight="1">
      <c r="A88" s="141"/>
      <c r="B88" s="141"/>
      <c r="C88" s="141"/>
      <c r="D88" s="141"/>
      <c r="E88" s="141"/>
      <c r="F88" s="141"/>
      <c r="G88" s="141"/>
      <c r="H88" s="49" t="s">
        <v>231</v>
      </c>
      <c r="I88" s="141"/>
      <c r="J88" s="151"/>
      <c r="K88" s="151"/>
      <c r="L88" s="151"/>
      <c r="M88" s="151"/>
      <c r="N88" s="151"/>
      <c r="O88" s="171"/>
      <c r="P88" s="171"/>
      <c r="Q88" s="141"/>
      <c r="R88" s="141"/>
      <c r="S88" s="128"/>
      <c r="T88" s="145"/>
      <c r="U88" s="128"/>
      <c r="V88" s="145"/>
      <c r="W88" s="128"/>
      <c r="X88" s="126"/>
    </row>
    <row r="89" spans="1:24" ht="15" customHeight="1">
      <c r="A89" s="141"/>
      <c r="B89" s="141"/>
      <c r="C89" s="141"/>
      <c r="D89" s="141"/>
      <c r="E89" s="141"/>
      <c r="F89" s="141"/>
      <c r="G89" s="141"/>
      <c r="H89" s="49" t="s">
        <v>232</v>
      </c>
      <c r="I89" s="141"/>
      <c r="J89" s="151"/>
      <c r="K89" s="151"/>
      <c r="L89" s="151"/>
      <c r="M89" s="151"/>
      <c r="N89" s="151"/>
      <c r="O89" s="171"/>
      <c r="P89" s="171"/>
      <c r="Q89" s="141"/>
      <c r="R89" s="141"/>
      <c r="S89" s="128"/>
      <c r="T89" s="145"/>
      <c r="U89" s="128"/>
      <c r="V89" s="145"/>
      <c r="W89" s="128"/>
      <c r="X89" s="126"/>
    </row>
    <row r="90" spans="1:24" ht="15" customHeight="1">
      <c r="A90" s="141"/>
      <c r="B90" s="141"/>
      <c r="C90" s="141"/>
      <c r="D90" s="141"/>
      <c r="E90" s="141"/>
      <c r="F90" s="141"/>
      <c r="G90" s="141"/>
      <c r="H90" s="49"/>
      <c r="I90" s="141"/>
      <c r="J90" s="151"/>
      <c r="K90" s="151"/>
      <c r="L90" s="151"/>
      <c r="M90" s="151"/>
      <c r="N90" s="151"/>
      <c r="O90" s="171"/>
      <c r="P90" s="171"/>
      <c r="Q90" s="141"/>
      <c r="R90" s="141"/>
      <c r="S90" s="128"/>
      <c r="T90" s="145"/>
      <c r="U90" s="128"/>
      <c r="V90" s="145"/>
      <c r="W90" s="128"/>
      <c r="X90" s="126"/>
    </row>
    <row r="91" spans="1:24">
      <c r="A91" s="141"/>
      <c r="B91" s="141"/>
      <c r="C91" s="141"/>
      <c r="D91" s="141" t="s">
        <v>233</v>
      </c>
      <c r="E91" s="141" t="s">
        <v>234</v>
      </c>
      <c r="F91" s="141" t="s">
        <v>624</v>
      </c>
      <c r="G91" s="141" t="s">
        <v>100</v>
      </c>
      <c r="H91" s="49" t="s">
        <v>235</v>
      </c>
      <c r="I91" s="141" t="s">
        <v>1</v>
      </c>
      <c r="J91" s="144" t="s">
        <v>369</v>
      </c>
      <c r="K91" s="144"/>
      <c r="L91" s="144">
        <v>0.67</v>
      </c>
      <c r="M91" s="144">
        <v>1</v>
      </c>
      <c r="N91" s="144">
        <v>0.5</v>
      </c>
      <c r="O91" s="144" t="s">
        <v>396</v>
      </c>
      <c r="P91" s="144" t="s">
        <v>503</v>
      </c>
      <c r="Q91" s="141"/>
      <c r="R91" s="144" t="s">
        <v>461</v>
      </c>
      <c r="S91" s="141" t="s">
        <v>545</v>
      </c>
      <c r="T91" s="144" t="s">
        <v>521</v>
      </c>
      <c r="U91" s="141" t="s">
        <v>710</v>
      </c>
      <c r="V91" s="144" t="s">
        <v>523</v>
      </c>
      <c r="W91" s="141" t="s">
        <v>710</v>
      </c>
      <c r="X91" s="126">
        <v>1</v>
      </c>
    </row>
    <row r="92" spans="1:24" ht="15" customHeight="1">
      <c r="A92" s="141"/>
      <c r="B92" s="141"/>
      <c r="C92" s="141"/>
      <c r="D92" s="141"/>
      <c r="E92" s="141"/>
      <c r="F92" s="141"/>
      <c r="G92" s="141"/>
      <c r="H92" s="49" t="s">
        <v>236</v>
      </c>
      <c r="I92" s="141"/>
      <c r="J92" s="144"/>
      <c r="K92" s="144"/>
      <c r="L92" s="146"/>
      <c r="M92" s="146"/>
      <c r="N92" s="146"/>
      <c r="O92" s="144"/>
      <c r="P92" s="144"/>
      <c r="Q92" s="141"/>
      <c r="R92" s="144"/>
      <c r="S92" s="141"/>
      <c r="T92" s="144"/>
      <c r="U92" s="141"/>
      <c r="V92" s="144"/>
      <c r="W92" s="141"/>
      <c r="X92" s="126"/>
    </row>
    <row r="93" spans="1:24" ht="15" customHeight="1">
      <c r="A93" s="141"/>
      <c r="B93" s="141"/>
      <c r="C93" s="141"/>
      <c r="D93" s="141"/>
      <c r="E93" s="141"/>
      <c r="F93" s="141"/>
      <c r="G93" s="141"/>
      <c r="H93" s="49" t="s">
        <v>237</v>
      </c>
      <c r="I93" s="141"/>
      <c r="J93" s="144"/>
      <c r="K93" s="144"/>
      <c r="L93" s="146"/>
      <c r="M93" s="146"/>
      <c r="N93" s="146"/>
      <c r="O93" s="144"/>
      <c r="P93" s="144"/>
      <c r="Q93" s="141"/>
      <c r="R93" s="144"/>
      <c r="S93" s="141"/>
      <c r="T93" s="144"/>
      <c r="U93" s="141"/>
      <c r="V93" s="144"/>
      <c r="W93" s="141"/>
      <c r="X93" s="126"/>
    </row>
    <row r="94" spans="1:24" ht="15" customHeight="1">
      <c r="A94" s="141"/>
      <c r="B94" s="141"/>
      <c r="C94" s="141"/>
      <c r="D94" s="141"/>
      <c r="E94" s="141"/>
      <c r="F94" s="141"/>
      <c r="G94" s="141"/>
      <c r="H94" s="49" t="s">
        <v>238</v>
      </c>
      <c r="I94" s="141"/>
      <c r="J94" s="144"/>
      <c r="K94" s="144"/>
      <c r="L94" s="146"/>
      <c r="M94" s="146"/>
      <c r="N94" s="146"/>
      <c r="O94" s="144"/>
      <c r="P94" s="144"/>
      <c r="Q94" s="141"/>
      <c r="R94" s="144"/>
      <c r="S94" s="141"/>
      <c r="T94" s="144"/>
      <c r="U94" s="141"/>
      <c r="V94" s="144"/>
      <c r="W94" s="141"/>
      <c r="X94" s="126"/>
    </row>
    <row r="95" spans="1:24" ht="77.25" customHeight="1">
      <c r="A95" s="141" t="s">
        <v>561</v>
      </c>
      <c r="B95" s="49" t="s">
        <v>239</v>
      </c>
      <c r="C95" s="49" t="s">
        <v>215</v>
      </c>
      <c r="D95" s="49" t="s">
        <v>240</v>
      </c>
      <c r="E95" s="49" t="s">
        <v>241</v>
      </c>
      <c r="F95" s="49" t="s">
        <v>242</v>
      </c>
      <c r="G95" s="49" t="s">
        <v>219</v>
      </c>
      <c r="H95" s="49" t="s">
        <v>87</v>
      </c>
      <c r="I95" s="49" t="s">
        <v>1</v>
      </c>
      <c r="J95" s="61" t="s">
        <v>413</v>
      </c>
      <c r="K95" s="57"/>
      <c r="L95" s="57" t="s">
        <v>343</v>
      </c>
      <c r="M95" s="57"/>
      <c r="N95" s="52">
        <v>1</v>
      </c>
      <c r="O95" s="52" t="s">
        <v>399</v>
      </c>
      <c r="P95" s="52" t="s">
        <v>504</v>
      </c>
      <c r="Q95" s="49"/>
      <c r="R95" s="52" t="s">
        <v>521</v>
      </c>
      <c r="S95" s="49" t="s">
        <v>546</v>
      </c>
      <c r="T95" s="70" t="s">
        <v>522</v>
      </c>
      <c r="U95" s="75" t="s">
        <v>546</v>
      </c>
      <c r="V95" s="87" t="s">
        <v>524</v>
      </c>
      <c r="W95" s="89" t="s">
        <v>546</v>
      </c>
      <c r="X95" s="112">
        <v>1</v>
      </c>
    </row>
    <row r="96" spans="1:24" ht="62.5">
      <c r="A96" s="141"/>
      <c r="B96" s="141" t="s">
        <v>243</v>
      </c>
      <c r="C96" s="141" t="s">
        <v>215</v>
      </c>
      <c r="D96" s="141" t="s">
        <v>244</v>
      </c>
      <c r="E96" s="141" t="s">
        <v>245</v>
      </c>
      <c r="F96" s="141" t="s">
        <v>623</v>
      </c>
      <c r="G96" s="141" t="s">
        <v>16</v>
      </c>
      <c r="H96" s="49" t="s">
        <v>452</v>
      </c>
      <c r="I96" s="141" t="s">
        <v>1</v>
      </c>
      <c r="J96" s="151" t="s">
        <v>341</v>
      </c>
      <c r="K96" s="151"/>
      <c r="L96" s="151"/>
      <c r="M96" s="151"/>
      <c r="N96" s="151"/>
      <c r="O96" s="151" t="s">
        <v>462</v>
      </c>
      <c r="P96" s="154" t="s">
        <v>485</v>
      </c>
      <c r="Q96" s="141"/>
      <c r="R96" s="142" t="s">
        <v>438</v>
      </c>
      <c r="S96" s="141" t="s">
        <v>579</v>
      </c>
      <c r="T96" s="145" t="s">
        <v>523</v>
      </c>
      <c r="U96" s="141" t="s">
        <v>726</v>
      </c>
      <c r="V96" s="145" t="s">
        <v>525</v>
      </c>
      <c r="W96" s="141" t="s">
        <v>726</v>
      </c>
      <c r="X96" s="126">
        <v>1</v>
      </c>
    </row>
    <row r="97" spans="1:24" ht="15" customHeight="1">
      <c r="A97" s="141"/>
      <c r="B97" s="141"/>
      <c r="C97" s="141"/>
      <c r="D97" s="141"/>
      <c r="E97" s="141"/>
      <c r="F97" s="141"/>
      <c r="G97" s="141"/>
      <c r="H97" s="49" t="s">
        <v>246</v>
      </c>
      <c r="I97" s="141"/>
      <c r="J97" s="151"/>
      <c r="K97" s="151"/>
      <c r="L97" s="151"/>
      <c r="M97" s="151"/>
      <c r="N97" s="151"/>
      <c r="O97" s="151"/>
      <c r="P97" s="154"/>
      <c r="Q97" s="141"/>
      <c r="R97" s="142"/>
      <c r="S97" s="141"/>
      <c r="T97" s="142"/>
      <c r="U97" s="141"/>
      <c r="V97" s="142"/>
      <c r="W97" s="141"/>
      <c r="X97" s="126"/>
    </row>
    <row r="98" spans="1:24" ht="15" customHeight="1">
      <c r="A98" s="141"/>
      <c r="B98" s="141"/>
      <c r="C98" s="141"/>
      <c r="D98" s="141"/>
      <c r="E98" s="141"/>
      <c r="F98" s="141"/>
      <c r="G98" s="141"/>
      <c r="H98" s="49" t="s">
        <v>247</v>
      </c>
      <c r="I98" s="141"/>
      <c r="J98" s="151"/>
      <c r="K98" s="151"/>
      <c r="L98" s="151"/>
      <c r="M98" s="151"/>
      <c r="N98" s="151"/>
      <c r="O98" s="151"/>
      <c r="P98" s="154"/>
      <c r="Q98" s="141"/>
      <c r="R98" s="142"/>
      <c r="S98" s="141"/>
      <c r="T98" s="142"/>
      <c r="U98" s="141"/>
      <c r="V98" s="142"/>
      <c r="W98" s="141"/>
      <c r="X98" s="126"/>
    </row>
    <row r="99" spans="1:24" ht="15" customHeight="1">
      <c r="A99" s="141"/>
      <c r="B99" s="141"/>
      <c r="C99" s="141"/>
      <c r="D99" s="141"/>
      <c r="E99" s="141"/>
      <c r="F99" s="141"/>
      <c r="G99" s="141"/>
      <c r="H99" s="49" t="s">
        <v>238</v>
      </c>
      <c r="I99" s="141"/>
      <c r="J99" s="151"/>
      <c r="K99" s="151"/>
      <c r="L99" s="151"/>
      <c r="M99" s="151"/>
      <c r="N99" s="151"/>
      <c r="O99" s="151"/>
      <c r="P99" s="154"/>
      <c r="Q99" s="141"/>
      <c r="R99" s="142"/>
      <c r="S99" s="141"/>
      <c r="T99" s="142"/>
      <c r="U99" s="141"/>
      <c r="V99" s="142"/>
      <c r="W99" s="141"/>
      <c r="X99" s="126"/>
    </row>
    <row r="100" spans="1:24" ht="62.5">
      <c r="A100" s="141"/>
      <c r="B100" s="141" t="s">
        <v>63</v>
      </c>
      <c r="C100" s="141" t="s">
        <v>64</v>
      </c>
      <c r="D100" s="141" t="s">
        <v>248</v>
      </c>
      <c r="E100" s="141" t="s">
        <v>249</v>
      </c>
      <c r="F100" s="141" t="s">
        <v>616</v>
      </c>
      <c r="G100" s="141" t="s">
        <v>16</v>
      </c>
      <c r="H100" s="49" t="s">
        <v>453</v>
      </c>
      <c r="I100" s="141" t="s">
        <v>1</v>
      </c>
      <c r="J100" s="168" t="s">
        <v>415</v>
      </c>
      <c r="K100" s="151"/>
      <c r="L100" s="151"/>
      <c r="M100" s="151"/>
      <c r="N100" s="151"/>
      <c r="O100" s="151" t="s">
        <v>463</v>
      </c>
      <c r="P100" s="154" t="s">
        <v>445</v>
      </c>
      <c r="Q100" s="141"/>
      <c r="R100" s="142" t="s">
        <v>439</v>
      </c>
      <c r="S100" s="141" t="s">
        <v>547</v>
      </c>
      <c r="T100" s="145" t="s">
        <v>524</v>
      </c>
      <c r="U100" s="141" t="s">
        <v>727</v>
      </c>
      <c r="V100" s="145" t="s">
        <v>526</v>
      </c>
      <c r="W100" s="141" t="s">
        <v>727</v>
      </c>
      <c r="X100" s="126">
        <v>1</v>
      </c>
    </row>
    <row r="101" spans="1:24" ht="15" customHeight="1">
      <c r="A101" s="141"/>
      <c r="B101" s="141"/>
      <c r="C101" s="141"/>
      <c r="D101" s="141"/>
      <c r="E101" s="141"/>
      <c r="F101" s="141"/>
      <c r="G101" s="141"/>
      <c r="H101" s="49" t="s">
        <v>246</v>
      </c>
      <c r="I101" s="141"/>
      <c r="J101" s="168"/>
      <c r="K101" s="151"/>
      <c r="L101" s="151"/>
      <c r="M101" s="151"/>
      <c r="N101" s="151"/>
      <c r="O101" s="151"/>
      <c r="P101" s="154"/>
      <c r="Q101" s="141"/>
      <c r="R101" s="142"/>
      <c r="S101" s="128"/>
      <c r="T101" s="142"/>
      <c r="U101" s="128"/>
      <c r="V101" s="142"/>
      <c r="W101" s="128"/>
      <c r="X101" s="126"/>
    </row>
    <row r="102" spans="1:24" ht="15" customHeight="1">
      <c r="A102" s="141"/>
      <c r="B102" s="141"/>
      <c r="C102" s="141"/>
      <c r="D102" s="141"/>
      <c r="E102" s="141"/>
      <c r="F102" s="141"/>
      <c r="G102" s="141"/>
      <c r="H102" s="49" t="s">
        <v>247</v>
      </c>
      <c r="I102" s="141"/>
      <c r="J102" s="168"/>
      <c r="K102" s="151"/>
      <c r="L102" s="151"/>
      <c r="M102" s="151"/>
      <c r="N102" s="151"/>
      <c r="O102" s="151"/>
      <c r="P102" s="154"/>
      <c r="Q102" s="141"/>
      <c r="R102" s="142"/>
      <c r="S102" s="128"/>
      <c r="T102" s="142"/>
      <c r="U102" s="128"/>
      <c r="V102" s="142"/>
      <c r="W102" s="128"/>
      <c r="X102" s="126"/>
    </row>
    <row r="103" spans="1:24" ht="15" customHeight="1">
      <c r="A103" s="141"/>
      <c r="B103" s="141"/>
      <c r="C103" s="141"/>
      <c r="D103" s="141"/>
      <c r="E103" s="141"/>
      <c r="F103" s="141"/>
      <c r="G103" s="141"/>
      <c r="H103" s="49" t="s">
        <v>238</v>
      </c>
      <c r="I103" s="141"/>
      <c r="J103" s="168"/>
      <c r="K103" s="151"/>
      <c r="L103" s="151"/>
      <c r="M103" s="151"/>
      <c r="N103" s="151"/>
      <c r="O103" s="151"/>
      <c r="P103" s="154"/>
      <c r="Q103" s="141"/>
      <c r="R103" s="142"/>
      <c r="S103" s="128"/>
      <c r="T103" s="142"/>
      <c r="U103" s="128"/>
      <c r="V103" s="142"/>
      <c r="W103" s="128"/>
      <c r="X103" s="126"/>
    </row>
    <row r="104" spans="1:24" ht="37.5">
      <c r="A104" s="141" t="s">
        <v>562</v>
      </c>
      <c r="B104" s="49" t="s">
        <v>250</v>
      </c>
      <c r="C104" s="141" t="s">
        <v>251</v>
      </c>
      <c r="D104" s="49" t="s">
        <v>252</v>
      </c>
      <c r="E104" s="49" t="s">
        <v>253</v>
      </c>
      <c r="F104" s="49" t="s">
        <v>617</v>
      </c>
      <c r="G104" s="49" t="s">
        <v>56</v>
      </c>
      <c r="H104" s="49" t="s">
        <v>254</v>
      </c>
      <c r="I104" s="49" t="s">
        <v>1</v>
      </c>
      <c r="J104" s="57" t="s">
        <v>342</v>
      </c>
      <c r="K104" s="57"/>
      <c r="L104" s="57"/>
      <c r="M104" s="57"/>
      <c r="N104" s="57"/>
      <c r="O104" s="57" t="s">
        <v>431</v>
      </c>
      <c r="P104" s="50" t="s">
        <v>438</v>
      </c>
      <c r="Q104" s="49"/>
      <c r="R104" s="52" t="s">
        <v>522</v>
      </c>
      <c r="S104" s="68" t="s">
        <v>674</v>
      </c>
      <c r="T104" s="70" t="s">
        <v>525</v>
      </c>
      <c r="U104" s="75" t="s">
        <v>674</v>
      </c>
      <c r="V104" s="87" t="s">
        <v>527</v>
      </c>
      <c r="W104" s="89" t="s">
        <v>674</v>
      </c>
      <c r="X104" s="112">
        <v>1</v>
      </c>
    </row>
    <row r="105" spans="1:24" ht="48" customHeight="1">
      <c r="A105" s="141"/>
      <c r="B105" s="141" t="s">
        <v>255</v>
      </c>
      <c r="C105" s="141"/>
      <c r="D105" s="141" t="s">
        <v>256</v>
      </c>
      <c r="E105" s="141" t="s">
        <v>257</v>
      </c>
      <c r="F105" s="141" t="s">
        <v>639</v>
      </c>
      <c r="G105" s="141" t="s">
        <v>203</v>
      </c>
      <c r="H105" s="49" t="s">
        <v>87</v>
      </c>
      <c r="I105" s="141" t="s">
        <v>1</v>
      </c>
      <c r="J105" s="168" t="s">
        <v>414</v>
      </c>
      <c r="K105" s="142"/>
      <c r="L105" s="142"/>
      <c r="M105" s="142"/>
      <c r="N105" s="142"/>
      <c r="O105" s="142" t="s">
        <v>455</v>
      </c>
      <c r="P105" s="145" t="s">
        <v>505</v>
      </c>
      <c r="Q105" s="141"/>
      <c r="R105" s="145" t="s">
        <v>523</v>
      </c>
      <c r="S105" s="141" t="s">
        <v>548</v>
      </c>
      <c r="T105" s="145" t="s">
        <v>526</v>
      </c>
      <c r="U105" s="141" t="s">
        <v>548</v>
      </c>
      <c r="V105" s="145" t="s">
        <v>528</v>
      </c>
      <c r="W105" s="141" t="s">
        <v>548</v>
      </c>
      <c r="X105" s="126">
        <v>1</v>
      </c>
    </row>
    <row r="106" spans="1:24" ht="27" customHeight="1">
      <c r="A106" s="141"/>
      <c r="B106" s="141"/>
      <c r="C106" s="141"/>
      <c r="D106" s="141"/>
      <c r="E106" s="141"/>
      <c r="F106" s="141"/>
      <c r="G106" s="141"/>
      <c r="H106" s="49" t="s">
        <v>258</v>
      </c>
      <c r="I106" s="141"/>
      <c r="J106" s="168"/>
      <c r="K106" s="151"/>
      <c r="L106" s="151"/>
      <c r="M106" s="151"/>
      <c r="N106" s="151"/>
      <c r="O106" s="151"/>
      <c r="P106" s="145"/>
      <c r="Q106" s="141"/>
      <c r="R106" s="145"/>
      <c r="S106" s="141"/>
      <c r="T106" s="145"/>
      <c r="U106" s="141"/>
      <c r="V106" s="145"/>
      <c r="W106" s="141"/>
      <c r="X106" s="126"/>
    </row>
    <row r="107" spans="1:24" ht="25">
      <c r="A107" s="141"/>
      <c r="B107" s="141"/>
      <c r="C107" s="141"/>
      <c r="D107" s="141"/>
      <c r="E107" s="141"/>
      <c r="F107" s="141"/>
      <c r="G107" s="141"/>
      <c r="H107" s="49" t="s">
        <v>259</v>
      </c>
      <c r="I107" s="141"/>
      <c r="J107" s="168"/>
      <c r="K107" s="151"/>
      <c r="L107" s="151"/>
      <c r="M107" s="151"/>
      <c r="N107" s="151"/>
      <c r="O107" s="151"/>
      <c r="P107" s="145"/>
      <c r="Q107" s="141"/>
      <c r="R107" s="145"/>
      <c r="S107" s="141"/>
      <c r="T107" s="145"/>
      <c r="U107" s="141"/>
      <c r="V107" s="145"/>
      <c r="W107" s="141"/>
      <c r="X107" s="126"/>
    </row>
    <row r="108" spans="1:24" ht="73.5" customHeight="1">
      <c r="A108" s="141" t="s">
        <v>563</v>
      </c>
      <c r="B108" s="49" t="s">
        <v>260</v>
      </c>
      <c r="C108" s="141" t="s">
        <v>261</v>
      </c>
      <c r="D108" s="49" t="s">
        <v>262</v>
      </c>
      <c r="E108" s="49" t="s">
        <v>263</v>
      </c>
      <c r="F108" s="49" t="s">
        <v>618</v>
      </c>
      <c r="G108" s="49" t="s">
        <v>264</v>
      </c>
      <c r="H108" s="49" t="s">
        <v>265</v>
      </c>
      <c r="I108" s="49" t="s">
        <v>1</v>
      </c>
      <c r="J108" s="51" t="s">
        <v>370</v>
      </c>
      <c r="K108" s="51">
        <v>1</v>
      </c>
      <c r="L108" s="51"/>
      <c r="M108" s="51"/>
      <c r="N108" s="51"/>
      <c r="O108" s="51" t="s">
        <v>443</v>
      </c>
      <c r="P108" s="51" t="s">
        <v>506</v>
      </c>
      <c r="Q108" s="53"/>
      <c r="R108" s="51" t="s">
        <v>524</v>
      </c>
      <c r="S108" s="49" t="s">
        <v>549</v>
      </c>
      <c r="T108" s="69" t="s">
        <v>527</v>
      </c>
      <c r="U108" s="75" t="s">
        <v>549</v>
      </c>
      <c r="V108" s="90" t="s">
        <v>714</v>
      </c>
      <c r="W108" s="89" t="s">
        <v>549</v>
      </c>
      <c r="X108" s="112">
        <v>1</v>
      </c>
    </row>
    <row r="109" spans="1:24" ht="75">
      <c r="A109" s="141"/>
      <c r="B109" s="49" t="s">
        <v>266</v>
      </c>
      <c r="C109" s="141"/>
      <c r="D109" s="49" t="s">
        <v>267</v>
      </c>
      <c r="E109" s="49" t="s">
        <v>268</v>
      </c>
      <c r="F109" s="49" t="s">
        <v>619</v>
      </c>
      <c r="G109" s="49" t="s">
        <v>100</v>
      </c>
      <c r="H109" s="49" t="s">
        <v>269</v>
      </c>
      <c r="I109" s="49" t="s">
        <v>1</v>
      </c>
      <c r="J109" s="57" t="s">
        <v>385</v>
      </c>
      <c r="K109" s="57"/>
      <c r="L109" s="57"/>
      <c r="M109" s="57"/>
      <c r="N109" s="57"/>
      <c r="O109" s="57" t="s">
        <v>431</v>
      </c>
      <c r="P109" s="57" t="s">
        <v>431</v>
      </c>
      <c r="Q109" s="49"/>
      <c r="R109" s="50" t="s">
        <v>440</v>
      </c>
      <c r="S109" s="49" t="s">
        <v>580</v>
      </c>
      <c r="T109" s="71" t="s">
        <v>435</v>
      </c>
      <c r="U109" s="75" t="s">
        <v>580</v>
      </c>
      <c r="V109" s="90" t="s">
        <v>731</v>
      </c>
      <c r="W109" s="89" t="s">
        <v>580</v>
      </c>
      <c r="X109" s="112">
        <v>1</v>
      </c>
    </row>
    <row r="110" spans="1:24" ht="132" customHeight="1">
      <c r="A110" s="141" t="s">
        <v>270</v>
      </c>
      <c r="B110" s="49" t="s">
        <v>271</v>
      </c>
      <c r="C110" s="141" t="s">
        <v>272</v>
      </c>
      <c r="D110" s="141" t="s">
        <v>273</v>
      </c>
      <c r="E110" s="49" t="s">
        <v>274</v>
      </c>
      <c r="F110" s="49" t="s">
        <v>620</v>
      </c>
      <c r="G110" s="49" t="s">
        <v>100</v>
      </c>
      <c r="H110" s="49" t="s">
        <v>432</v>
      </c>
      <c r="I110" s="49" t="s">
        <v>1</v>
      </c>
      <c r="J110" s="61" t="s">
        <v>416</v>
      </c>
      <c r="K110" s="57"/>
      <c r="L110" s="57">
        <v>1</v>
      </c>
      <c r="M110" s="56"/>
      <c r="N110" s="55">
        <v>0.28999999999999998</v>
      </c>
      <c r="O110" s="56" t="s">
        <v>483</v>
      </c>
      <c r="P110" s="56" t="s">
        <v>507</v>
      </c>
      <c r="Q110" s="49"/>
      <c r="R110" s="52" t="s">
        <v>525</v>
      </c>
      <c r="S110" s="49" t="s">
        <v>550</v>
      </c>
      <c r="T110" s="70" t="s">
        <v>528</v>
      </c>
      <c r="U110" s="72" t="s">
        <v>728</v>
      </c>
      <c r="V110" s="87" t="s">
        <v>717</v>
      </c>
      <c r="W110" s="89" t="s">
        <v>728</v>
      </c>
      <c r="X110" s="112">
        <v>1</v>
      </c>
    </row>
    <row r="111" spans="1:24" ht="69" customHeight="1">
      <c r="A111" s="141"/>
      <c r="B111" s="141" t="s">
        <v>275</v>
      </c>
      <c r="C111" s="141"/>
      <c r="D111" s="141"/>
      <c r="E111" s="141" t="s">
        <v>276</v>
      </c>
      <c r="F111" s="141" t="s">
        <v>277</v>
      </c>
      <c r="G111" s="49" t="s">
        <v>56</v>
      </c>
      <c r="H111" s="49" t="s">
        <v>391</v>
      </c>
      <c r="I111" s="141" t="s">
        <v>1</v>
      </c>
      <c r="J111" s="145" t="s">
        <v>371</v>
      </c>
      <c r="K111" s="145"/>
      <c r="L111" s="144">
        <v>0.33</v>
      </c>
      <c r="M111" s="144"/>
      <c r="N111" s="144">
        <v>0.36</v>
      </c>
      <c r="O111" s="144" t="s">
        <v>484</v>
      </c>
      <c r="P111" s="144" t="s">
        <v>508</v>
      </c>
      <c r="Q111" s="141"/>
      <c r="R111" s="144" t="s">
        <v>526</v>
      </c>
      <c r="S111" s="141" t="s">
        <v>550</v>
      </c>
      <c r="T111" s="144" t="s">
        <v>714</v>
      </c>
      <c r="U111" s="141" t="s">
        <v>729</v>
      </c>
      <c r="V111" s="144" t="s">
        <v>718</v>
      </c>
      <c r="W111" s="141" t="s">
        <v>729</v>
      </c>
      <c r="X111" s="126">
        <v>1</v>
      </c>
    </row>
    <row r="112" spans="1:24" ht="15" customHeight="1">
      <c r="A112" s="141"/>
      <c r="B112" s="141"/>
      <c r="C112" s="141"/>
      <c r="D112" s="141"/>
      <c r="E112" s="141"/>
      <c r="F112" s="141"/>
      <c r="G112" s="49" t="s">
        <v>278</v>
      </c>
      <c r="H112" s="49" t="s">
        <v>189</v>
      </c>
      <c r="I112" s="141"/>
      <c r="J112" s="145"/>
      <c r="K112" s="145"/>
      <c r="L112" s="144"/>
      <c r="M112" s="144"/>
      <c r="N112" s="144"/>
      <c r="O112" s="144"/>
      <c r="P112" s="144"/>
      <c r="Q112" s="141"/>
      <c r="R112" s="144"/>
      <c r="S112" s="141"/>
      <c r="T112" s="144"/>
      <c r="U112" s="141"/>
      <c r="V112" s="144"/>
      <c r="W112" s="141"/>
      <c r="X112" s="126"/>
    </row>
    <row r="113" spans="1:24" ht="15" customHeight="1">
      <c r="A113" s="141"/>
      <c r="B113" s="141"/>
      <c r="C113" s="141"/>
      <c r="D113" s="141"/>
      <c r="E113" s="141"/>
      <c r="F113" s="141"/>
      <c r="G113" s="49"/>
      <c r="H113" s="49" t="s">
        <v>114</v>
      </c>
      <c r="I113" s="141"/>
      <c r="J113" s="145"/>
      <c r="K113" s="145"/>
      <c r="L113" s="144"/>
      <c r="M113" s="144"/>
      <c r="N113" s="144"/>
      <c r="O113" s="144"/>
      <c r="P113" s="144"/>
      <c r="Q113" s="141"/>
      <c r="R113" s="144"/>
      <c r="S113" s="141"/>
      <c r="T113" s="144"/>
      <c r="U113" s="141"/>
      <c r="V113" s="144"/>
      <c r="W113" s="141"/>
      <c r="X113" s="126"/>
    </row>
    <row r="114" spans="1:24" ht="15" customHeight="1">
      <c r="A114" s="141"/>
      <c r="B114" s="141"/>
      <c r="C114" s="141"/>
      <c r="D114" s="141"/>
      <c r="E114" s="141"/>
      <c r="F114" s="141"/>
      <c r="G114" s="49"/>
      <c r="H114" s="49" t="s">
        <v>188</v>
      </c>
      <c r="I114" s="141"/>
      <c r="J114" s="145"/>
      <c r="K114" s="145"/>
      <c r="L114" s="144"/>
      <c r="M114" s="144"/>
      <c r="N114" s="144"/>
      <c r="O114" s="144"/>
      <c r="P114" s="144"/>
      <c r="Q114" s="141"/>
      <c r="R114" s="144"/>
      <c r="S114" s="141"/>
      <c r="T114" s="144"/>
      <c r="U114" s="141"/>
      <c r="V114" s="144"/>
      <c r="W114" s="141"/>
      <c r="X114" s="126"/>
    </row>
    <row r="115" spans="1:24" ht="67.5" customHeight="1">
      <c r="A115" s="141"/>
      <c r="B115" s="141" t="s">
        <v>279</v>
      </c>
      <c r="C115" s="141"/>
      <c r="D115" s="141"/>
      <c r="E115" s="141" t="s">
        <v>280</v>
      </c>
      <c r="F115" s="141" t="s">
        <v>640</v>
      </c>
      <c r="G115" s="141" t="s">
        <v>281</v>
      </c>
      <c r="H115" s="49" t="s">
        <v>392</v>
      </c>
      <c r="I115" s="141" t="s">
        <v>1</v>
      </c>
      <c r="J115" s="145" t="s">
        <v>372</v>
      </c>
      <c r="K115" s="145"/>
      <c r="L115" s="144">
        <v>0.88</v>
      </c>
      <c r="M115" s="144"/>
      <c r="N115" s="144">
        <v>0.83</v>
      </c>
      <c r="O115" s="144" t="s">
        <v>458</v>
      </c>
      <c r="P115" s="144" t="s">
        <v>509</v>
      </c>
      <c r="Q115" s="141"/>
      <c r="R115" s="144" t="s">
        <v>527</v>
      </c>
      <c r="S115" s="141" t="s">
        <v>581</v>
      </c>
      <c r="T115" s="144" t="s">
        <v>731</v>
      </c>
      <c r="U115" s="141" t="s">
        <v>730</v>
      </c>
      <c r="V115" s="144" t="s">
        <v>719</v>
      </c>
      <c r="W115" s="141" t="s">
        <v>730</v>
      </c>
      <c r="X115" s="126">
        <v>1</v>
      </c>
    </row>
    <row r="116" spans="1:24" ht="15" customHeight="1">
      <c r="A116" s="141"/>
      <c r="B116" s="141"/>
      <c r="C116" s="141"/>
      <c r="D116" s="141"/>
      <c r="E116" s="141"/>
      <c r="F116" s="141"/>
      <c r="G116" s="141"/>
      <c r="H116" s="49" t="s">
        <v>282</v>
      </c>
      <c r="I116" s="141"/>
      <c r="J116" s="145"/>
      <c r="K116" s="145"/>
      <c r="L116" s="144"/>
      <c r="M116" s="144"/>
      <c r="N116" s="144"/>
      <c r="O116" s="144"/>
      <c r="P116" s="144"/>
      <c r="Q116" s="141"/>
      <c r="R116" s="144"/>
      <c r="S116" s="128"/>
      <c r="T116" s="144"/>
      <c r="U116" s="128"/>
      <c r="V116" s="144"/>
      <c r="W116" s="128"/>
      <c r="X116" s="126"/>
    </row>
    <row r="117" spans="1:24">
      <c r="A117" s="141"/>
      <c r="B117" s="141"/>
      <c r="C117" s="141"/>
      <c r="D117" s="141"/>
      <c r="E117" s="141"/>
      <c r="F117" s="141"/>
      <c r="G117" s="141"/>
      <c r="H117" s="49" t="s">
        <v>114</v>
      </c>
      <c r="I117" s="141"/>
      <c r="J117" s="145"/>
      <c r="K117" s="145"/>
      <c r="L117" s="144"/>
      <c r="M117" s="144"/>
      <c r="N117" s="144"/>
      <c r="O117" s="144"/>
      <c r="P117" s="144"/>
      <c r="Q117" s="141"/>
      <c r="R117" s="144"/>
      <c r="S117" s="128"/>
      <c r="T117" s="144"/>
      <c r="U117" s="128"/>
      <c r="V117" s="144"/>
      <c r="W117" s="128"/>
      <c r="X117" s="126"/>
    </row>
    <row r="118" spans="1:24">
      <c r="A118" s="141"/>
      <c r="B118" s="141"/>
      <c r="C118" s="141"/>
      <c r="D118" s="141"/>
      <c r="E118" s="141"/>
      <c r="F118" s="141"/>
      <c r="G118" s="141"/>
      <c r="H118" s="49" t="s">
        <v>115</v>
      </c>
      <c r="I118" s="141"/>
      <c r="J118" s="145"/>
      <c r="K118" s="145"/>
      <c r="L118" s="144"/>
      <c r="M118" s="144"/>
      <c r="N118" s="144"/>
      <c r="O118" s="144"/>
      <c r="P118" s="144"/>
      <c r="Q118" s="141"/>
      <c r="R118" s="144"/>
      <c r="S118" s="128"/>
      <c r="T118" s="144"/>
      <c r="U118" s="128"/>
      <c r="V118" s="144"/>
      <c r="W118" s="128"/>
      <c r="X118" s="126"/>
    </row>
    <row r="119" spans="1:24">
      <c r="A119" s="141" t="s">
        <v>564</v>
      </c>
      <c r="B119" s="141" t="s">
        <v>283</v>
      </c>
      <c r="C119" s="141" t="s">
        <v>108</v>
      </c>
      <c r="D119" s="141" t="s">
        <v>284</v>
      </c>
      <c r="E119" s="141" t="s">
        <v>285</v>
      </c>
      <c r="F119" s="141" t="s">
        <v>621</v>
      </c>
      <c r="G119" s="141" t="s">
        <v>16</v>
      </c>
      <c r="H119" s="49" t="s">
        <v>286</v>
      </c>
      <c r="I119" s="141" t="s">
        <v>1</v>
      </c>
      <c r="J119" s="145" t="s">
        <v>373</v>
      </c>
      <c r="K119" s="144">
        <v>0.41</v>
      </c>
      <c r="L119" s="144">
        <v>1</v>
      </c>
      <c r="M119" s="144" t="s">
        <v>323</v>
      </c>
      <c r="N119" s="144">
        <v>0.44</v>
      </c>
      <c r="O119" s="144" t="s">
        <v>459</v>
      </c>
      <c r="P119" s="144" t="s">
        <v>510</v>
      </c>
      <c r="Q119" s="141"/>
      <c r="R119" s="144" t="s">
        <v>528</v>
      </c>
      <c r="S119" s="128" t="s">
        <v>551</v>
      </c>
      <c r="T119" s="144" t="s">
        <v>717</v>
      </c>
      <c r="U119" s="128" t="s">
        <v>711</v>
      </c>
      <c r="V119" s="144" t="s">
        <v>732</v>
      </c>
      <c r="W119" s="128" t="s">
        <v>711</v>
      </c>
      <c r="X119" s="126">
        <v>1</v>
      </c>
    </row>
    <row r="120" spans="1:24" ht="15" customHeight="1">
      <c r="A120" s="141"/>
      <c r="B120" s="141"/>
      <c r="C120" s="141"/>
      <c r="D120" s="141"/>
      <c r="E120" s="141"/>
      <c r="F120" s="141"/>
      <c r="G120" s="141"/>
      <c r="H120" s="49" t="s">
        <v>287</v>
      </c>
      <c r="I120" s="141"/>
      <c r="J120" s="145"/>
      <c r="K120" s="144"/>
      <c r="L120" s="144"/>
      <c r="M120" s="144"/>
      <c r="N120" s="144"/>
      <c r="O120" s="144"/>
      <c r="P120" s="144"/>
      <c r="Q120" s="141"/>
      <c r="R120" s="144"/>
      <c r="S120" s="128"/>
      <c r="T120" s="144"/>
      <c r="U120" s="128"/>
      <c r="V120" s="144"/>
      <c r="W120" s="128"/>
      <c r="X120" s="126"/>
    </row>
    <row r="121" spans="1:24" ht="15" customHeight="1">
      <c r="A121" s="141"/>
      <c r="B121" s="141"/>
      <c r="C121" s="141"/>
      <c r="D121" s="141"/>
      <c r="E121" s="141"/>
      <c r="F121" s="141"/>
      <c r="G121" s="141"/>
      <c r="H121" s="49" t="s">
        <v>52</v>
      </c>
      <c r="I121" s="141"/>
      <c r="J121" s="145"/>
      <c r="K121" s="144"/>
      <c r="L121" s="144"/>
      <c r="M121" s="144"/>
      <c r="N121" s="144"/>
      <c r="O121" s="144"/>
      <c r="P121" s="144"/>
      <c r="Q121" s="141"/>
      <c r="R121" s="144"/>
      <c r="S121" s="128"/>
      <c r="T121" s="144"/>
      <c r="U121" s="128"/>
      <c r="V121" s="144"/>
      <c r="W121" s="128"/>
      <c r="X121" s="126"/>
    </row>
    <row r="122" spans="1:24" ht="39.75" customHeight="1">
      <c r="A122" s="141"/>
      <c r="B122" s="141"/>
      <c r="C122" s="141"/>
      <c r="D122" s="141"/>
      <c r="E122" s="141"/>
      <c r="F122" s="141"/>
      <c r="G122" s="141"/>
      <c r="H122" s="49" t="s">
        <v>188</v>
      </c>
      <c r="I122" s="141"/>
      <c r="J122" s="145"/>
      <c r="K122" s="144"/>
      <c r="L122" s="144"/>
      <c r="M122" s="144"/>
      <c r="N122" s="144"/>
      <c r="O122" s="144"/>
      <c r="P122" s="144"/>
      <c r="Q122" s="141"/>
      <c r="R122" s="144"/>
      <c r="S122" s="128"/>
      <c r="T122" s="144"/>
      <c r="U122" s="128"/>
      <c r="V122" s="144"/>
      <c r="W122" s="128"/>
      <c r="X122" s="126"/>
    </row>
    <row r="123" spans="1:24" ht="83.25" customHeight="1">
      <c r="A123" s="141"/>
      <c r="B123" s="141" t="s">
        <v>288</v>
      </c>
      <c r="C123" s="141"/>
      <c r="D123" s="141" t="s">
        <v>289</v>
      </c>
      <c r="E123" s="141" t="s">
        <v>290</v>
      </c>
      <c r="F123" s="141" t="s">
        <v>291</v>
      </c>
      <c r="G123" s="141" t="s">
        <v>292</v>
      </c>
      <c r="H123" s="49" t="s">
        <v>293</v>
      </c>
      <c r="I123" s="141" t="s">
        <v>1</v>
      </c>
      <c r="J123" s="145" t="s">
        <v>374</v>
      </c>
      <c r="K123" s="145"/>
      <c r="L123" s="145">
        <v>1</v>
      </c>
      <c r="M123" s="145" t="s">
        <v>323</v>
      </c>
      <c r="N123" s="144">
        <v>0.2</v>
      </c>
      <c r="O123" s="145" t="s">
        <v>460</v>
      </c>
      <c r="P123" s="145" t="s">
        <v>511</v>
      </c>
      <c r="Q123" s="141"/>
      <c r="R123" s="142" t="s">
        <v>441</v>
      </c>
      <c r="S123" s="161" t="s">
        <v>715</v>
      </c>
      <c r="T123" s="145" t="s">
        <v>718</v>
      </c>
      <c r="U123" s="161" t="s">
        <v>716</v>
      </c>
      <c r="V123" s="145" t="s">
        <v>745</v>
      </c>
      <c r="W123" s="161" t="s">
        <v>716</v>
      </c>
      <c r="X123" s="126">
        <v>1</v>
      </c>
    </row>
    <row r="124" spans="1:24" ht="15" customHeight="1">
      <c r="A124" s="141"/>
      <c r="B124" s="141"/>
      <c r="C124" s="141"/>
      <c r="D124" s="141"/>
      <c r="E124" s="141"/>
      <c r="F124" s="141"/>
      <c r="G124" s="141"/>
      <c r="H124" s="49" t="s">
        <v>294</v>
      </c>
      <c r="I124" s="141"/>
      <c r="J124" s="145"/>
      <c r="K124" s="145"/>
      <c r="L124" s="145"/>
      <c r="M124" s="145"/>
      <c r="N124" s="144"/>
      <c r="O124" s="145"/>
      <c r="P124" s="145"/>
      <c r="Q124" s="141"/>
      <c r="R124" s="142"/>
      <c r="S124" s="176"/>
      <c r="T124" s="142"/>
      <c r="U124" s="173"/>
      <c r="V124" s="142"/>
      <c r="W124" s="173"/>
      <c r="X124" s="126"/>
    </row>
    <row r="125" spans="1:24" ht="15" customHeight="1">
      <c r="A125" s="141"/>
      <c r="B125" s="141"/>
      <c r="C125" s="141"/>
      <c r="D125" s="141"/>
      <c r="E125" s="141"/>
      <c r="F125" s="141"/>
      <c r="G125" s="141"/>
      <c r="H125" s="49" t="s">
        <v>114</v>
      </c>
      <c r="I125" s="141"/>
      <c r="J125" s="145"/>
      <c r="K125" s="145"/>
      <c r="L125" s="145"/>
      <c r="M125" s="145"/>
      <c r="N125" s="144"/>
      <c r="O125" s="145"/>
      <c r="P125" s="145"/>
      <c r="Q125" s="141"/>
      <c r="R125" s="142"/>
      <c r="S125" s="176"/>
      <c r="T125" s="142"/>
      <c r="U125" s="173"/>
      <c r="V125" s="142"/>
      <c r="W125" s="173"/>
      <c r="X125" s="126"/>
    </row>
    <row r="126" spans="1:24" ht="15" customHeight="1">
      <c r="A126" s="141"/>
      <c r="B126" s="141"/>
      <c r="C126" s="141"/>
      <c r="D126" s="141"/>
      <c r="E126" s="141"/>
      <c r="F126" s="141"/>
      <c r="G126" s="141"/>
      <c r="H126" s="49" t="s">
        <v>188</v>
      </c>
      <c r="I126" s="141"/>
      <c r="J126" s="145"/>
      <c r="K126" s="145"/>
      <c r="L126" s="145"/>
      <c r="M126" s="145"/>
      <c r="N126" s="144"/>
      <c r="O126" s="145"/>
      <c r="P126" s="145"/>
      <c r="Q126" s="141"/>
      <c r="R126" s="142"/>
      <c r="S126" s="177"/>
      <c r="T126" s="142"/>
      <c r="U126" s="174"/>
      <c r="V126" s="142"/>
      <c r="W126" s="174"/>
      <c r="X126" s="126"/>
    </row>
    <row r="127" spans="1:24" ht="75">
      <c r="A127" s="141"/>
      <c r="B127" s="141"/>
      <c r="C127" s="141"/>
      <c r="D127" s="141"/>
      <c r="E127" s="141" t="s">
        <v>295</v>
      </c>
      <c r="F127" s="141" t="s">
        <v>641</v>
      </c>
      <c r="G127" s="141" t="s">
        <v>292</v>
      </c>
      <c r="H127" s="49" t="s">
        <v>450</v>
      </c>
      <c r="I127" s="141" t="s">
        <v>1</v>
      </c>
      <c r="J127" s="145" t="s">
        <v>393</v>
      </c>
      <c r="K127" s="145"/>
      <c r="L127" s="145">
        <v>1</v>
      </c>
      <c r="M127" s="145" t="s">
        <v>323</v>
      </c>
      <c r="N127" s="144">
        <v>0.2</v>
      </c>
      <c r="O127" s="154" t="s">
        <v>445</v>
      </c>
      <c r="P127" s="154" t="s">
        <v>514</v>
      </c>
      <c r="Q127" s="141"/>
      <c r="R127" s="142" t="s">
        <v>442</v>
      </c>
      <c r="S127" s="175"/>
      <c r="T127" s="142" t="s">
        <v>436</v>
      </c>
      <c r="U127" s="161" t="s">
        <v>712</v>
      </c>
      <c r="V127" s="142" t="s">
        <v>345</v>
      </c>
      <c r="W127" s="161" t="s">
        <v>749</v>
      </c>
      <c r="X127" s="185">
        <v>0.9</v>
      </c>
    </row>
    <row r="128" spans="1:24" ht="15" customHeight="1">
      <c r="A128" s="141"/>
      <c r="B128" s="141"/>
      <c r="C128" s="141"/>
      <c r="D128" s="141"/>
      <c r="E128" s="141"/>
      <c r="F128" s="141"/>
      <c r="G128" s="141"/>
      <c r="H128" s="49" t="s">
        <v>296</v>
      </c>
      <c r="I128" s="141"/>
      <c r="J128" s="145"/>
      <c r="K128" s="145"/>
      <c r="L128" s="145"/>
      <c r="M128" s="145"/>
      <c r="N128" s="144"/>
      <c r="O128" s="154"/>
      <c r="P128" s="142"/>
      <c r="Q128" s="141"/>
      <c r="R128" s="142"/>
      <c r="S128" s="176"/>
      <c r="T128" s="142"/>
      <c r="U128" s="162"/>
      <c r="V128" s="142"/>
      <c r="W128" s="162"/>
      <c r="X128" s="185"/>
    </row>
    <row r="129" spans="1:26" ht="15" customHeight="1">
      <c r="A129" s="141"/>
      <c r="B129" s="141"/>
      <c r="C129" s="141"/>
      <c r="D129" s="141"/>
      <c r="E129" s="141"/>
      <c r="F129" s="141"/>
      <c r="G129" s="141"/>
      <c r="H129" s="49" t="s">
        <v>297</v>
      </c>
      <c r="I129" s="141"/>
      <c r="J129" s="145"/>
      <c r="K129" s="145"/>
      <c r="L129" s="145"/>
      <c r="M129" s="145"/>
      <c r="N129" s="144"/>
      <c r="O129" s="154"/>
      <c r="P129" s="142"/>
      <c r="Q129" s="141"/>
      <c r="R129" s="142"/>
      <c r="S129" s="176"/>
      <c r="T129" s="142"/>
      <c r="U129" s="162"/>
      <c r="V129" s="142"/>
      <c r="W129" s="162"/>
      <c r="X129" s="185"/>
    </row>
    <row r="130" spans="1:26" ht="25">
      <c r="A130" s="141"/>
      <c r="B130" s="141"/>
      <c r="C130" s="141"/>
      <c r="D130" s="141"/>
      <c r="E130" s="141"/>
      <c r="F130" s="141"/>
      <c r="G130" s="141"/>
      <c r="H130" s="49" t="s">
        <v>298</v>
      </c>
      <c r="I130" s="141"/>
      <c r="J130" s="145"/>
      <c r="K130" s="145"/>
      <c r="L130" s="145"/>
      <c r="M130" s="145"/>
      <c r="N130" s="144"/>
      <c r="O130" s="154"/>
      <c r="P130" s="142"/>
      <c r="Q130" s="141"/>
      <c r="R130" s="142"/>
      <c r="S130" s="177"/>
      <c r="T130" s="142"/>
      <c r="U130" s="163"/>
      <c r="V130" s="142"/>
      <c r="W130" s="163"/>
      <c r="X130" s="185"/>
    </row>
    <row r="131" spans="1:26" ht="156.75" customHeight="1">
      <c r="A131" s="141" t="s">
        <v>565</v>
      </c>
      <c r="B131" s="49" t="s">
        <v>299</v>
      </c>
      <c r="C131" s="141" t="s">
        <v>300</v>
      </c>
      <c r="D131" s="141" t="s">
        <v>301</v>
      </c>
      <c r="E131" s="49" t="s">
        <v>302</v>
      </c>
      <c r="F131" s="49" t="s">
        <v>622</v>
      </c>
      <c r="G131" s="49" t="s">
        <v>292</v>
      </c>
      <c r="H131" s="49" t="s">
        <v>303</v>
      </c>
      <c r="I131" s="49" t="s">
        <v>1</v>
      </c>
      <c r="J131" s="57" t="s">
        <v>386</v>
      </c>
      <c r="K131" s="57"/>
      <c r="L131" s="57" t="s">
        <v>582</v>
      </c>
      <c r="M131" s="57"/>
      <c r="N131" s="57"/>
      <c r="O131" s="50" t="s">
        <v>456</v>
      </c>
      <c r="P131" s="50" t="s">
        <v>439</v>
      </c>
      <c r="Q131" s="49"/>
      <c r="R131" s="50" t="s">
        <v>455</v>
      </c>
      <c r="S131" s="49" t="s">
        <v>583</v>
      </c>
      <c r="T131" s="71" t="s">
        <v>437</v>
      </c>
      <c r="U131" s="82" t="s">
        <v>583</v>
      </c>
      <c r="V131" s="88" t="s">
        <v>434</v>
      </c>
      <c r="W131" s="89" t="s">
        <v>583</v>
      </c>
      <c r="X131" s="114">
        <v>0.71</v>
      </c>
    </row>
    <row r="132" spans="1:26" ht="62.5">
      <c r="A132" s="141"/>
      <c r="B132" s="141" t="s">
        <v>304</v>
      </c>
      <c r="C132" s="141"/>
      <c r="D132" s="141"/>
      <c r="E132" s="141" t="s">
        <v>305</v>
      </c>
      <c r="F132" s="141" t="s">
        <v>642</v>
      </c>
      <c r="G132" s="141" t="s">
        <v>292</v>
      </c>
      <c r="H132" s="49" t="s">
        <v>454</v>
      </c>
      <c r="I132" s="141" t="s">
        <v>1</v>
      </c>
      <c r="J132" s="168" t="s">
        <v>417</v>
      </c>
      <c r="K132" s="145"/>
      <c r="L132" s="144">
        <v>0.41</v>
      </c>
      <c r="M132" s="144" t="s">
        <v>323</v>
      </c>
      <c r="N132" s="144">
        <v>0.42</v>
      </c>
      <c r="O132" s="145" t="s">
        <v>461</v>
      </c>
      <c r="P132" s="145" t="s">
        <v>512</v>
      </c>
      <c r="Q132" s="141"/>
      <c r="R132" s="142" t="s">
        <v>456</v>
      </c>
      <c r="S132" s="141" t="s">
        <v>584</v>
      </c>
      <c r="T132" s="142" t="s">
        <v>438</v>
      </c>
      <c r="U132" s="141" t="s">
        <v>584</v>
      </c>
      <c r="V132" s="145" t="s">
        <v>751</v>
      </c>
      <c r="W132" s="141" t="s">
        <v>750</v>
      </c>
      <c r="X132" s="181">
        <v>1</v>
      </c>
    </row>
    <row r="133" spans="1:26" ht="15" customHeight="1">
      <c r="A133" s="141"/>
      <c r="B133" s="141"/>
      <c r="C133" s="141"/>
      <c r="D133" s="141"/>
      <c r="E133" s="141"/>
      <c r="F133" s="141"/>
      <c r="G133" s="141"/>
      <c r="H133" s="49" t="s">
        <v>306</v>
      </c>
      <c r="I133" s="141"/>
      <c r="J133" s="168"/>
      <c r="K133" s="145"/>
      <c r="L133" s="144"/>
      <c r="M133" s="144"/>
      <c r="N133" s="144"/>
      <c r="O133" s="145"/>
      <c r="P133" s="145"/>
      <c r="Q133" s="141"/>
      <c r="R133" s="142"/>
      <c r="S133" s="141"/>
      <c r="T133" s="142"/>
      <c r="U133" s="180"/>
      <c r="V133" s="145"/>
      <c r="W133" s="180"/>
      <c r="X133" s="182"/>
    </row>
    <row r="134" spans="1:26" ht="15" customHeight="1">
      <c r="A134" s="141"/>
      <c r="B134" s="141"/>
      <c r="C134" s="141"/>
      <c r="D134" s="141"/>
      <c r="E134" s="141"/>
      <c r="F134" s="141"/>
      <c r="G134" s="141"/>
      <c r="H134" s="49" t="s">
        <v>307</v>
      </c>
      <c r="I134" s="141"/>
      <c r="J134" s="168"/>
      <c r="K134" s="145"/>
      <c r="L134" s="144"/>
      <c r="M134" s="144"/>
      <c r="N134" s="144"/>
      <c r="O134" s="145"/>
      <c r="P134" s="145"/>
      <c r="Q134" s="141"/>
      <c r="R134" s="142"/>
      <c r="S134" s="141"/>
      <c r="T134" s="142"/>
      <c r="U134" s="180"/>
      <c r="V134" s="145"/>
      <c r="W134" s="180"/>
      <c r="X134" s="182"/>
    </row>
    <row r="135" spans="1:26" ht="255" customHeight="1">
      <c r="A135" s="141"/>
      <c r="B135" s="141"/>
      <c r="C135" s="141"/>
      <c r="D135" s="141"/>
      <c r="E135" s="141"/>
      <c r="F135" s="141"/>
      <c r="G135" s="141"/>
      <c r="H135" s="49" t="s">
        <v>308</v>
      </c>
      <c r="I135" s="141"/>
      <c r="J135" s="168"/>
      <c r="K135" s="145"/>
      <c r="L135" s="144"/>
      <c r="M135" s="144"/>
      <c r="N135" s="144"/>
      <c r="O135" s="145"/>
      <c r="P135" s="145"/>
      <c r="Q135" s="141"/>
      <c r="R135" s="142"/>
      <c r="S135" s="141"/>
      <c r="T135" s="142"/>
      <c r="U135" s="180"/>
      <c r="V135" s="145"/>
      <c r="W135" s="180"/>
      <c r="X135" s="182"/>
    </row>
    <row r="136" spans="1:26" ht="25">
      <c r="A136" s="141" t="s">
        <v>566</v>
      </c>
      <c r="B136" s="141" t="s">
        <v>309</v>
      </c>
      <c r="C136" s="141" t="s">
        <v>310</v>
      </c>
      <c r="D136" s="141" t="s">
        <v>310</v>
      </c>
      <c r="E136" s="49" t="s">
        <v>311</v>
      </c>
      <c r="F136" s="141" t="s">
        <v>643</v>
      </c>
      <c r="G136" s="141" t="s">
        <v>292</v>
      </c>
      <c r="H136" s="49" t="s">
        <v>312</v>
      </c>
      <c r="I136" s="141" t="s">
        <v>1</v>
      </c>
      <c r="J136" s="145" t="s">
        <v>396</v>
      </c>
      <c r="K136" s="145"/>
      <c r="L136" s="145">
        <v>1</v>
      </c>
      <c r="M136" s="145" t="s">
        <v>323</v>
      </c>
      <c r="N136" s="144">
        <v>0.75</v>
      </c>
      <c r="O136" s="145" t="s">
        <v>486</v>
      </c>
      <c r="P136" s="145" t="s">
        <v>513</v>
      </c>
      <c r="Q136" s="141"/>
      <c r="R136" s="145" t="s">
        <v>714</v>
      </c>
      <c r="S136" s="175"/>
      <c r="T136" s="145" t="s">
        <v>719</v>
      </c>
      <c r="U136" s="161" t="s">
        <v>733</v>
      </c>
      <c r="V136" s="145" t="s">
        <v>746</v>
      </c>
      <c r="W136" s="161" t="s">
        <v>733</v>
      </c>
      <c r="X136" s="126">
        <v>1</v>
      </c>
    </row>
    <row r="137" spans="1:26">
      <c r="A137" s="141"/>
      <c r="B137" s="141"/>
      <c r="C137" s="141"/>
      <c r="D137" s="141"/>
      <c r="E137" s="141" t="s">
        <v>313</v>
      </c>
      <c r="F137" s="141"/>
      <c r="G137" s="141"/>
      <c r="H137" s="49" t="s">
        <v>314</v>
      </c>
      <c r="I137" s="141"/>
      <c r="J137" s="145"/>
      <c r="K137" s="145"/>
      <c r="L137" s="145"/>
      <c r="M137" s="145"/>
      <c r="N137" s="144"/>
      <c r="O137" s="145"/>
      <c r="P137" s="145"/>
      <c r="Q137" s="141"/>
      <c r="R137" s="141"/>
      <c r="S137" s="176"/>
      <c r="T137" s="141"/>
      <c r="U137" s="178"/>
      <c r="V137" s="141"/>
      <c r="W137" s="178"/>
      <c r="X137" s="126"/>
    </row>
    <row r="138" spans="1:26" ht="15" customHeight="1">
      <c r="A138" s="141"/>
      <c r="B138" s="141"/>
      <c r="C138" s="141"/>
      <c r="D138" s="141"/>
      <c r="E138" s="141"/>
      <c r="F138" s="141"/>
      <c r="G138" s="141"/>
      <c r="H138" s="49" t="s">
        <v>315</v>
      </c>
      <c r="I138" s="141"/>
      <c r="J138" s="145"/>
      <c r="K138" s="145"/>
      <c r="L138" s="145"/>
      <c r="M138" s="145"/>
      <c r="N138" s="144"/>
      <c r="O138" s="145"/>
      <c r="P138" s="145"/>
      <c r="Q138" s="141"/>
      <c r="R138" s="141"/>
      <c r="S138" s="176"/>
      <c r="T138" s="141"/>
      <c r="U138" s="178"/>
      <c r="V138" s="141"/>
      <c r="W138" s="178"/>
      <c r="X138" s="126"/>
    </row>
    <row r="139" spans="1:26" ht="59.25" customHeight="1">
      <c r="A139" s="141"/>
      <c r="B139" s="141"/>
      <c r="C139" s="141"/>
      <c r="D139" s="141"/>
      <c r="E139" s="141"/>
      <c r="F139" s="141"/>
      <c r="G139" s="141"/>
      <c r="H139" s="49" t="s">
        <v>308</v>
      </c>
      <c r="I139" s="141"/>
      <c r="J139" s="145"/>
      <c r="K139" s="145"/>
      <c r="L139" s="145"/>
      <c r="M139" s="145"/>
      <c r="N139" s="144"/>
      <c r="O139" s="145"/>
      <c r="P139" s="145"/>
      <c r="Q139" s="141"/>
      <c r="R139" s="141"/>
      <c r="S139" s="177"/>
      <c r="T139" s="141"/>
      <c r="U139" s="179"/>
      <c r="V139" s="141"/>
      <c r="W139" s="179"/>
      <c r="X139" s="126"/>
    </row>
    <row r="140" spans="1:26" ht="193.5" customHeight="1">
      <c r="A140" s="141" t="s">
        <v>316</v>
      </c>
      <c r="B140" s="141" t="s">
        <v>317</v>
      </c>
      <c r="C140" s="141" t="s">
        <v>12</v>
      </c>
      <c r="D140" s="141" t="s">
        <v>318</v>
      </c>
      <c r="E140" s="141" t="s">
        <v>319</v>
      </c>
      <c r="F140" s="141" t="s">
        <v>644</v>
      </c>
      <c r="G140" s="141" t="s">
        <v>292</v>
      </c>
      <c r="H140" s="49" t="s">
        <v>464</v>
      </c>
      <c r="I140" s="141" t="s">
        <v>1</v>
      </c>
      <c r="J140" s="142" t="s">
        <v>399</v>
      </c>
      <c r="K140" s="142"/>
      <c r="L140" s="142">
        <v>1</v>
      </c>
      <c r="M140" s="142" t="s">
        <v>428</v>
      </c>
      <c r="N140" s="142"/>
      <c r="O140" s="142" t="s">
        <v>457</v>
      </c>
      <c r="P140" s="142" t="s">
        <v>440</v>
      </c>
      <c r="Q140" s="141"/>
      <c r="R140" s="142" t="s">
        <v>457</v>
      </c>
      <c r="S140" s="141" t="s">
        <v>585</v>
      </c>
      <c r="T140" s="145" t="s">
        <v>732</v>
      </c>
      <c r="U140" s="141" t="s">
        <v>713</v>
      </c>
      <c r="V140" s="145" t="s">
        <v>747</v>
      </c>
      <c r="W140" s="141" t="s">
        <v>713</v>
      </c>
      <c r="X140" s="126">
        <v>1</v>
      </c>
    </row>
    <row r="141" spans="1:26" ht="50">
      <c r="A141" s="141"/>
      <c r="B141" s="141"/>
      <c r="C141" s="141"/>
      <c r="D141" s="141"/>
      <c r="E141" s="141"/>
      <c r="F141" s="141"/>
      <c r="G141" s="141"/>
      <c r="H141" s="49" t="s">
        <v>320</v>
      </c>
      <c r="I141" s="141"/>
      <c r="J141" s="142"/>
      <c r="K141" s="142"/>
      <c r="L141" s="142"/>
      <c r="M141" s="142"/>
      <c r="N141" s="142"/>
      <c r="O141" s="142"/>
      <c r="P141" s="142"/>
      <c r="Q141" s="141"/>
      <c r="R141" s="142"/>
      <c r="S141" s="141"/>
      <c r="T141" s="145"/>
      <c r="U141" s="141"/>
      <c r="V141" s="145"/>
      <c r="W141" s="141"/>
      <c r="X141" s="126"/>
    </row>
    <row r="142" spans="1:26">
      <c r="A142" s="141"/>
      <c r="B142" s="141"/>
      <c r="C142" s="141"/>
      <c r="D142" s="141"/>
      <c r="E142" s="141"/>
      <c r="F142" s="141"/>
      <c r="G142" s="141"/>
      <c r="H142" s="49" t="s">
        <v>321</v>
      </c>
      <c r="I142" s="141"/>
      <c r="J142" s="142"/>
      <c r="K142" s="142"/>
      <c r="L142" s="142"/>
      <c r="M142" s="142"/>
      <c r="N142" s="142"/>
      <c r="O142" s="142"/>
      <c r="P142" s="142"/>
      <c r="Q142" s="141"/>
      <c r="R142" s="142"/>
      <c r="S142" s="141"/>
      <c r="T142" s="145"/>
      <c r="U142" s="141"/>
      <c r="V142" s="145"/>
      <c r="W142" s="141"/>
      <c r="X142" s="126"/>
    </row>
    <row r="143" spans="1:26">
      <c r="X143" s="36"/>
      <c r="Z143" s="37"/>
    </row>
    <row r="144" spans="1:26" hidden="1"/>
    <row r="145" spans="1:23" s="62" customFormat="1" hidden="1">
      <c r="A145" s="47"/>
      <c r="D145" s="169"/>
      <c r="E145" s="62" t="s">
        <v>324</v>
      </c>
      <c r="F145" s="62">
        <v>1</v>
      </c>
      <c r="J145" s="7">
        <v>2</v>
      </c>
      <c r="K145" s="7"/>
      <c r="L145" s="7"/>
      <c r="M145" s="7"/>
      <c r="N145" s="7"/>
      <c r="O145" s="7"/>
      <c r="P145" s="7"/>
      <c r="V145" s="94"/>
      <c r="W145" s="94"/>
    </row>
    <row r="146" spans="1:23" s="62" customFormat="1" hidden="1">
      <c r="A146" s="47"/>
      <c r="D146" s="169"/>
      <c r="E146" s="62" t="s">
        <v>326</v>
      </c>
      <c r="F146" s="62">
        <v>4</v>
      </c>
      <c r="H146" s="62">
        <v>4</v>
      </c>
      <c r="J146" s="7">
        <v>6</v>
      </c>
      <c r="K146" s="7"/>
      <c r="L146" s="7"/>
      <c r="M146" s="7"/>
      <c r="N146" s="7"/>
      <c r="O146" s="7"/>
      <c r="P146" s="7"/>
      <c r="V146" s="94"/>
      <c r="W146" s="94"/>
    </row>
    <row r="147" spans="1:23" s="62" customFormat="1" hidden="1">
      <c r="A147" s="47"/>
      <c r="D147" s="169"/>
      <c r="E147" s="62" t="s">
        <v>328</v>
      </c>
      <c r="F147" s="62">
        <v>7</v>
      </c>
      <c r="G147" s="62">
        <v>1</v>
      </c>
      <c r="H147" s="62">
        <v>5</v>
      </c>
      <c r="J147" s="7">
        <v>4</v>
      </c>
      <c r="K147" s="7"/>
      <c r="L147" s="7"/>
      <c r="M147" s="7"/>
      <c r="N147" s="7"/>
      <c r="O147" s="7"/>
      <c r="P147" s="7"/>
      <c r="V147" s="94"/>
      <c r="W147" s="94"/>
    </row>
    <row r="148" spans="1:23" s="62" customFormat="1" hidden="1">
      <c r="A148" s="47"/>
      <c r="D148" s="169"/>
      <c r="F148" s="62">
        <f>SUM(F145:F147)</f>
        <v>12</v>
      </c>
      <c r="G148" s="62">
        <f>SUM(G145:G147)</f>
        <v>1</v>
      </c>
      <c r="H148" s="62">
        <f>SUM(H145:H147)</f>
        <v>9</v>
      </c>
      <c r="I148" s="62">
        <f>SUM(I145:I147)</f>
        <v>0</v>
      </c>
      <c r="J148" s="7">
        <f>SUM(J145:J147)</f>
        <v>12</v>
      </c>
      <c r="K148" s="7"/>
      <c r="L148" s="7"/>
      <c r="M148" s="7"/>
      <c r="N148" s="7"/>
      <c r="O148" s="7"/>
      <c r="P148" s="7"/>
      <c r="V148" s="94"/>
      <c r="W148" s="94"/>
    </row>
    <row r="149" spans="1:23" hidden="1"/>
    <row r="150" spans="1:23" ht="15" hidden="1" customHeight="1">
      <c r="E150" s="159" t="s">
        <v>390</v>
      </c>
      <c r="F150" s="158" t="s">
        <v>418</v>
      </c>
      <c r="G150" s="158"/>
      <c r="H150" s="158"/>
      <c r="I150" s="158"/>
      <c r="J150" s="158"/>
      <c r="K150" s="155" t="s">
        <v>388</v>
      </c>
      <c r="L150" s="156"/>
      <c r="M150" s="156"/>
      <c r="N150" s="156"/>
      <c r="O150" s="156"/>
      <c r="P150" s="157"/>
    </row>
    <row r="151" spans="1:23" ht="50" hidden="1">
      <c r="E151" s="160"/>
      <c r="F151" s="8" t="s">
        <v>323</v>
      </c>
      <c r="G151" s="9" t="s">
        <v>322</v>
      </c>
      <c r="H151" s="10" t="s">
        <v>325</v>
      </c>
      <c r="I151" s="11" t="s">
        <v>586</v>
      </c>
      <c r="J151" s="12" t="s">
        <v>389</v>
      </c>
      <c r="K151" s="60" t="s">
        <v>378</v>
      </c>
      <c r="L151" s="60" t="s">
        <v>387</v>
      </c>
      <c r="M151" s="60"/>
      <c r="N151" s="60"/>
      <c r="O151" s="60"/>
      <c r="P151" s="60"/>
    </row>
    <row r="152" spans="1:23" hidden="1">
      <c r="E152" s="58" t="s">
        <v>327</v>
      </c>
      <c r="F152" s="8">
        <v>15</v>
      </c>
      <c r="G152" s="9">
        <v>2</v>
      </c>
      <c r="H152" s="10">
        <v>0</v>
      </c>
      <c r="I152" s="11">
        <v>0</v>
      </c>
      <c r="J152" s="12">
        <f>SUM(F152:I152)</f>
        <v>17</v>
      </c>
      <c r="K152" s="60">
        <v>6</v>
      </c>
      <c r="L152" s="60">
        <v>9</v>
      </c>
      <c r="M152" s="60"/>
      <c r="N152" s="60"/>
      <c r="O152" s="60"/>
      <c r="P152" s="60"/>
    </row>
    <row r="153" spans="1:23" hidden="1">
      <c r="E153" s="58" t="s">
        <v>324</v>
      </c>
      <c r="F153" s="8">
        <v>1</v>
      </c>
      <c r="G153" s="9">
        <v>0</v>
      </c>
      <c r="H153" s="10">
        <v>0</v>
      </c>
      <c r="I153" s="11"/>
      <c r="J153" s="12">
        <f>SUM(F153:I153)</f>
        <v>1</v>
      </c>
      <c r="K153" s="60"/>
      <c r="L153" s="60">
        <v>2</v>
      </c>
      <c r="M153" s="60"/>
      <c r="N153" s="60"/>
      <c r="O153" s="60"/>
      <c r="P153" s="60"/>
    </row>
    <row r="154" spans="1:23" hidden="1">
      <c r="E154" s="58" t="s">
        <v>326</v>
      </c>
      <c r="F154" s="8">
        <v>5</v>
      </c>
      <c r="G154" s="9">
        <v>0</v>
      </c>
      <c r="H154" s="10">
        <v>2</v>
      </c>
      <c r="I154" s="11"/>
      <c r="J154" s="12">
        <f>SUM(F154:I154)</f>
        <v>7</v>
      </c>
      <c r="K154" s="60">
        <v>4</v>
      </c>
      <c r="L154" s="60">
        <v>6</v>
      </c>
      <c r="M154" s="60"/>
      <c r="N154" s="60"/>
      <c r="O154" s="60"/>
      <c r="P154" s="60"/>
      <c r="Q154" s="62"/>
      <c r="R154" s="62"/>
      <c r="S154" s="62"/>
      <c r="T154" s="62"/>
      <c r="U154" s="62"/>
      <c r="V154" s="94"/>
      <c r="W154" s="94"/>
    </row>
    <row r="155" spans="1:23" hidden="1">
      <c r="E155" s="58" t="s">
        <v>328</v>
      </c>
      <c r="F155" s="8">
        <v>11</v>
      </c>
      <c r="G155" s="9">
        <v>0</v>
      </c>
      <c r="H155" s="10">
        <v>0</v>
      </c>
      <c r="I155" s="11"/>
      <c r="J155" s="12">
        <f>SUM(F155:I155)</f>
        <v>11</v>
      </c>
      <c r="K155" s="60">
        <v>3</v>
      </c>
      <c r="L155" s="60">
        <v>9</v>
      </c>
      <c r="M155" s="60"/>
      <c r="N155" s="60"/>
      <c r="O155" s="60"/>
      <c r="P155" s="60"/>
      <c r="Q155" s="62"/>
      <c r="R155" s="62"/>
      <c r="S155" s="62"/>
      <c r="T155" s="62"/>
      <c r="U155" s="62"/>
      <c r="V155" s="94"/>
      <c r="W155" s="94"/>
    </row>
    <row r="156" spans="1:23" hidden="1">
      <c r="E156" s="58"/>
      <c r="F156" s="8">
        <f>SUM(F152:F155)</f>
        <v>32</v>
      </c>
      <c r="G156" s="9">
        <f>SUM(G152:G155)</f>
        <v>2</v>
      </c>
      <c r="H156" s="10">
        <f>SUM(H152:H155)</f>
        <v>2</v>
      </c>
      <c r="I156" s="11">
        <f>SUM(I152:I155)</f>
        <v>0</v>
      </c>
      <c r="J156" s="12">
        <f>SUM(F156:I156)</f>
        <v>36</v>
      </c>
      <c r="K156" s="13">
        <f>SUM(K152:K155)</f>
        <v>13</v>
      </c>
      <c r="L156" s="60">
        <f>SUM(L152:L155)</f>
        <v>26</v>
      </c>
      <c r="M156" s="60"/>
      <c r="N156" s="60"/>
      <c r="O156" s="60"/>
      <c r="P156" s="60"/>
      <c r="Q156" s="62"/>
      <c r="R156" s="62"/>
      <c r="S156" s="62"/>
      <c r="T156" s="62"/>
      <c r="U156" s="62"/>
      <c r="V156" s="94"/>
      <c r="W156" s="94"/>
    </row>
    <row r="157" spans="1:23" hidden="1">
      <c r="Q157" s="62"/>
      <c r="R157" s="62"/>
      <c r="S157" s="62"/>
      <c r="T157" s="22">
        <v>0.9</v>
      </c>
      <c r="U157" s="62">
        <v>4</v>
      </c>
      <c r="V157" s="22">
        <v>0.9</v>
      </c>
      <c r="W157" s="94">
        <v>4</v>
      </c>
    </row>
    <row r="158" spans="1:23" ht="37.5" hidden="1">
      <c r="E158" s="58" t="s">
        <v>377</v>
      </c>
      <c r="F158" s="8" t="s">
        <v>323</v>
      </c>
      <c r="G158" s="9" t="s">
        <v>322</v>
      </c>
      <c r="H158" s="10" t="s">
        <v>325</v>
      </c>
      <c r="I158" s="11" t="s">
        <v>586</v>
      </c>
      <c r="J158" s="12" t="s">
        <v>376</v>
      </c>
      <c r="K158" s="60" t="s">
        <v>375</v>
      </c>
      <c r="Q158" s="62"/>
      <c r="R158" s="62"/>
      <c r="S158" s="62"/>
      <c r="T158" s="62"/>
      <c r="U158" s="62">
        <v>1</v>
      </c>
      <c r="V158" s="94"/>
      <c r="W158" s="94">
        <v>1</v>
      </c>
    </row>
    <row r="159" spans="1:23" hidden="1">
      <c r="E159" s="58" t="s">
        <v>327</v>
      </c>
      <c r="F159" s="14">
        <f>F152/J152</f>
        <v>0.88235294117647056</v>
      </c>
      <c r="G159" s="15">
        <f>G152/J152</f>
        <v>0.11764705882352941</v>
      </c>
      <c r="H159" s="16">
        <f>H152/J152</f>
        <v>0</v>
      </c>
      <c r="I159" s="17">
        <f>I152/J152</f>
        <v>0</v>
      </c>
      <c r="J159" s="18">
        <f>F159+G159+H159+I159</f>
        <v>1</v>
      </c>
      <c r="K159" s="19" t="e">
        <f>K152/#REF!</f>
        <v>#REF!</v>
      </c>
      <c r="Q159" s="62"/>
      <c r="R159" s="62" t="s">
        <v>424</v>
      </c>
      <c r="S159" s="62" t="s">
        <v>425</v>
      </c>
      <c r="T159" s="62"/>
      <c r="U159" s="62"/>
      <c r="V159" s="94"/>
      <c r="W159" s="94"/>
    </row>
    <row r="160" spans="1:23" hidden="1">
      <c r="E160" s="58" t="s">
        <v>208</v>
      </c>
      <c r="F160" s="14">
        <f>F153/J153</f>
        <v>1</v>
      </c>
      <c r="G160" s="15">
        <f>G153/J153</f>
        <v>0</v>
      </c>
      <c r="H160" s="16">
        <f>H153/J153</f>
        <v>0</v>
      </c>
      <c r="I160" s="17">
        <f>I153/J153</f>
        <v>0</v>
      </c>
      <c r="J160" s="18">
        <f>F160+G160+H160+I160</f>
        <v>1</v>
      </c>
      <c r="K160" s="19" t="e">
        <f>K153/#REF!</f>
        <v>#REF!</v>
      </c>
      <c r="Q160" s="62" t="s">
        <v>380</v>
      </c>
      <c r="R160" s="21">
        <f>90%/4</f>
        <v>0.22500000000000001</v>
      </c>
      <c r="S160" s="22">
        <v>0.13</v>
      </c>
      <c r="T160" s="62"/>
      <c r="U160" s="62"/>
      <c r="V160" s="94"/>
      <c r="W160" s="94"/>
    </row>
    <row r="161" spans="5:23" hidden="1">
      <c r="E161" s="58" t="s">
        <v>0</v>
      </c>
      <c r="F161" s="14">
        <f>F154/J154</f>
        <v>0.7142857142857143</v>
      </c>
      <c r="G161" s="15">
        <f>G154/J154</f>
        <v>0</v>
      </c>
      <c r="H161" s="16">
        <f>H154/J154</f>
        <v>0.2857142857142857</v>
      </c>
      <c r="I161" s="17">
        <f>I154/J154</f>
        <v>0</v>
      </c>
      <c r="J161" s="18">
        <f>F161+G161+H161+I161</f>
        <v>1</v>
      </c>
      <c r="K161" s="19" t="e">
        <f>K154/#REF!</f>
        <v>#REF!</v>
      </c>
      <c r="Q161" s="62" t="s">
        <v>381</v>
      </c>
      <c r="R161" s="23">
        <f>R160*2</f>
        <v>0.45</v>
      </c>
      <c r="S161" s="21" t="e">
        <f>(G201*H200)/G200</f>
        <v>#VALUE!</v>
      </c>
      <c r="T161" s="62"/>
      <c r="U161" s="62"/>
      <c r="V161" s="94"/>
      <c r="W161" s="94"/>
    </row>
    <row r="162" spans="5:23" hidden="1">
      <c r="E162" s="58" t="s">
        <v>328</v>
      </c>
      <c r="F162" s="14">
        <f>F155/J155</f>
        <v>1</v>
      </c>
      <c r="G162" s="15">
        <f>G155/J155</f>
        <v>0</v>
      </c>
      <c r="H162" s="16">
        <f>H155/J155</f>
        <v>0</v>
      </c>
      <c r="I162" s="17">
        <f>I155/J155</f>
        <v>0</v>
      </c>
      <c r="J162" s="18">
        <f>F162+G162+H162+I162</f>
        <v>1</v>
      </c>
      <c r="K162" s="19" t="e">
        <f>K155/#REF!</f>
        <v>#REF!</v>
      </c>
      <c r="Q162" s="62" t="s">
        <v>382</v>
      </c>
      <c r="R162" s="21">
        <f>R161+R160</f>
        <v>0.67500000000000004</v>
      </c>
      <c r="S162" s="62"/>
      <c r="T162" s="62"/>
      <c r="U162" s="62"/>
      <c r="V162" s="94"/>
      <c r="W162" s="94"/>
    </row>
    <row r="163" spans="5:23" hidden="1">
      <c r="F163" s="24"/>
      <c r="G163" s="24"/>
      <c r="H163" s="24"/>
      <c r="I163" s="24"/>
      <c r="K163" s="20"/>
      <c r="Q163" s="62" t="s">
        <v>383</v>
      </c>
      <c r="R163" s="21">
        <f>R162+R160</f>
        <v>0.9</v>
      </c>
      <c r="S163" s="62"/>
      <c r="T163" s="62"/>
      <c r="U163" s="62"/>
      <c r="V163" s="94"/>
      <c r="W163" s="94"/>
    </row>
    <row r="164" spans="5:23" hidden="1">
      <c r="E164" s="58" t="s">
        <v>379</v>
      </c>
      <c r="F164" s="25">
        <f>F156/J156</f>
        <v>0.88888888888888884</v>
      </c>
      <c r="G164" s="26">
        <f>G156/J156</f>
        <v>5.5555555555555552E-2</v>
      </c>
      <c r="H164" s="16">
        <f>H156/J156</f>
        <v>5.5555555555555552E-2</v>
      </c>
      <c r="I164" s="17">
        <f>I156/J156</f>
        <v>0</v>
      </c>
      <c r="J164" s="18">
        <f>SUM(F164:I164)</f>
        <v>1</v>
      </c>
      <c r="K164" s="19" t="e">
        <f>K156/#REF!</f>
        <v>#REF!</v>
      </c>
      <c r="Q164" s="62"/>
      <c r="R164" s="62"/>
      <c r="S164" s="27" t="e">
        <f>SUM(S160:S163)</f>
        <v>#VALUE!</v>
      </c>
      <c r="T164" s="62"/>
      <c r="U164" s="62"/>
      <c r="V164" s="94"/>
      <c r="W164" s="94"/>
    </row>
    <row r="165" spans="5:23" hidden="1">
      <c r="E165" s="28"/>
      <c r="F165" s="29"/>
      <c r="G165" s="29"/>
      <c r="H165" s="30"/>
      <c r="I165" s="31"/>
      <c r="J165" s="32"/>
      <c r="K165" s="33"/>
    </row>
    <row r="166" spans="5:23" hidden="1">
      <c r="F166" s="34" t="s">
        <v>400</v>
      </c>
      <c r="G166" s="34" t="s">
        <v>401</v>
      </c>
      <c r="H166" s="34" t="s">
        <v>402</v>
      </c>
      <c r="I166" s="34" t="s">
        <v>403</v>
      </c>
    </row>
    <row r="167" spans="5:23" ht="25" hidden="1">
      <c r="E167" s="35" t="s">
        <v>384</v>
      </c>
      <c r="F167" s="25">
        <v>0.22539999999999999</v>
      </c>
      <c r="G167" s="34"/>
      <c r="H167" s="34"/>
      <c r="I167" s="34"/>
    </row>
    <row r="168" spans="5:23" hidden="1">
      <c r="F168" s="3" t="s">
        <v>404</v>
      </c>
      <c r="I168" s="36"/>
      <c r="Q168" s="3">
        <v>4</v>
      </c>
    </row>
    <row r="169" spans="5:23" hidden="1">
      <c r="F169" s="37"/>
      <c r="Q169" s="3">
        <v>1</v>
      </c>
    </row>
    <row r="170" spans="5:23" hidden="1">
      <c r="F170" s="36"/>
      <c r="G170" s="36"/>
    </row>
    <row r="171" spans="5:23" hidden="1">
      <c r="E171" s="36"/>
      <c r="F171" s="36"/>
      <c r="G171" s="38"/>
    </row>
    <row r="172" spans="5:23" hidden="1"/>
    <row r="173" spans="5:23" hidden="1">
      <c r="F173" s="39"/>
    </row>
    <row r="174" spans="5:23" hidden="1">
      <c r="F174" s="39"/>
    </row>
    <row r="175" spans="5:23" ht="15" hidden="1" customHeight="1">
      <c r="E175" s="159" t="s">
        <v>390</v>
      </c>
      <c r="F175" s="158" t="s">
        <v>465</v>
      </c>
      <c r="G175" s="158"/>
      <c r="H175" s="158"/>
      <c r="I175" s="158"/>
      <c r="J175" s="158"/>
      <c r="K175" s="60"/>
      <c r="L175" s="60"/>
      <c r="M175" s="40"/>
      <c r="N175" s="40"/>
      <c r="O175" s="40"/>
      <c r="P175" s="40"/>
    </row>
    <row r="176" spans="5:23" ht="25" hidden="1">
      <c r="E176" s="160"/>
      <c r="F176" s="8" t="s">
        <v>323</v>
      </c>
      <c r="G176" s="9" t="s">
        <v>322</v>
      </c>
      <c r="H176" s="10" t="s">
        <v>325</v>
      </c>
      <c r="I176" s="11" t="s">
        <v>586</v>
      </c>
      <c r="J176" s="12" t="s">
        <v>447</v>
      </c>
      <c r="K176" s="60" t="s">
        <v>449</v>
      </c>
      <c r="L176" s="60" t="s">
        <v>446</v>
      </c>
      <c r="M176" s="1"/>
      <c r="N176" s="1"/>
      <c r="O176" s="1"/>
      <c r="P176" s="1"/>
    </row>
    <row r="177" spans="5:24" hidden="1">
      <c r="E177" s="58" t="s">
        <v>327</v>
      </c>
      <c r="F177" s="8">
        <v>19</v>
      </c>
      <c r="G177" s="9">
        <v>9</v>
      </c>
      <c r="H177" s="10"/>
      <c r="I177" s="11">
        <v>3</v>
      </c>
      <c r="J177" s="12">
        <f>SUM(F177:I177)</f>
        <v>31</v>
      </c>
      <c r="K177" s="60"/>
      <c r="L177" s="60"/>
      <c r="M177" s="1"/>
      <c r="N177" s="1"/>
      <c r="O177" s="1"/>
      <c r="P177" s="1"/>
    </row>
    <row r="178" spans="5:24" hidden="1">
      <c r="E178" s="58" t="s">
        <v>324</v>
      </c>
      <c r="F178" s="8">
        <v>2</v>
      </c>
      <c r="G178" s="9">
        <v>1</v>
      </c>
      <c r="H178" s="10"/>
      <c r="I178" s="11"/>
      <c r="J178" s="12">
        <f>SUM(F178:I178)</f>
        <v>3</v>
      </c>
      <c r="K178" s="60"/>
      <c r="L178" s="60"/>
      <c r="M178" s="1"/>
      <c r="N178" s="1"/>
      <c r="O178" s="1"/>
      <c r="P178" s="1"/>
    </row>
    <row r="179" spans="5:24" hidden="1">
      <c r="E179" s="58" t="s">
        <v>326</v>
      </c>
      <c r="F179" s="8">
        <v>8</v>
      </c>
      <c r="G179" s="9">
        <v>1</v>
      </c>
      <c r="H179" s="10"/>
      <c r="I179" s="11"/>
      <c r="J179" s="12">
        <f>SUM(F179:I179)</f>
        <v>9</v>
      </c>
      <c r="K179" s="60">
        <v>1</v>
      </c>
      <c r="L179" s="60"/>
      <c r="M179" s="1"/>
      <c r="N179" s="1"/>
      <c r="O179" s="1"/>
      <c r="P179" s="1"/>
      <c r="Q179" s="62"/>
      <c r="R179" s="62"/>
      <c r="S179" s="62"/>
      <c r="T179" s="62"/>
      <c r="U179" s="62"/>
      <c r="V179" s="94"/>
      <c r="W179" s="94"/>
    </row>
    <row r="180" spans="5:24" hidden="1">
      <c r="E180" s="58" t="s">
        <v>328</v>
      </c>
      <c r="F180" s="8">
        <v>12</v>
      </c>
      <c r="G180" s="9">
        <v>3</v>
      </c>
      <c r="H180" s="10">
        <v>2</v>
      </c>
      <c r="I180" s="11">
        <v>1</v>
      </c>
      <c r="J180" s="12">
        <f>SUM(F180:I180)</f>
        <v>18</v>
      </c>
      <c r="K180" s="60">
        <v>1</v>
      </c>
      <c r="L180" s="60">
        <v>1</v>
      </c>
      <c r="M180" s="1"/>
      <c r="N180" s="1"/>
      <c r="O180" s="1"/>
      <c r="P180" s="1"/>
      <c r="Q180" s="62"/>
      <c r="R180" s="62"/>
      <c r="S180" s="62"/>
      <c r="T180" s="62"/>
      <c r="U180" s="62"/>
      <c r="V180" s="94"/>
      <c r="W180" s="94"/>
    </row>
    <row r="181" spans="5:24" hidden="1">
      <c r="E181" s="58"/>
      <c r="F181" s="8">
        <f>SUM(F177:F180)</f>
        <v>41</v>
      </c>
      <c r="G181" s="9">
        <f>SUM(G177:G180)</f>
        <v>14</v>
      </c>
      <c r="H181" s="10">
        <f>SUM(H177:H180)</f>
        <v>2</v>
      </c>
      <c r="I181" s="11">
        <f>SUM(I177:I180)</f>
        <v>4</v>
      </c>
      <c r="J181" s="12">
        <f>SUM(F181:I181)</f>
        <v>61</v>
      </c>
      <c r="K181" s="13">
        <f>SUM(K177:K180)</f>
        <v>2</v>
      </c>
      <c r="L181" s="60">
        <f>SUM(L177:L180)</f>
        <v>1</v>
      </c>
      <c r="M181" s="1"/>
      <c r="N181" s="1"/>
      <c r="O181" s="1"/>
      <c r="P181" s="1"/>
      <c r="Q181" s="62"/>
      <c r="R181" s="62"/>
      <c r="S181" s="62"/>
      <c r="T181" s="62"/>
      <c r="U181" s="62"/>
      <c r="V181" s="94"/>
      <c r="W181" s="94"/>
    </row>
    <row r="182" spans="5:24" hidden="1">
      <c r="Q182" s="62"/>
      <c r="R182" s="62"/>
      <c r="S182" s="62"/>
      <c r="T182" s="22">
        <v>0.9</v>
      </c>
      <c r="U182" s="62">
        <v>4</v>
      </c>
      <c r="V182" s="22">
        <v>0.9</v>
      </c>
      <c r="W182" s="94">
        <v>4</v>
      </c>
    </row>
    <row r="183" spans="5:24" hidden="1">
      <c r="E183" s="58" t="s">
        <v>377</v>
      </c>
      <c r="F183" s="8" t="s">
        <v>323</v>
      </c>
      <c r="G183" s="9" t="s">
        <v>322</v>
      </c>
      <c r="H183" s="10" t="s">
        <v>325</v>
      </c>
      <c r="I183" s="11" t="s">
        <v>586</v>
      </c>
      <c r="J183" s="12" t="s">
        <v>376</v>
      </c>
      <c r="K183" s="60"/>
      <c r="Q183" s="62"/>
      <c r="R183" s="62"/>
      <c r="S183" s="62"/>
      <c r="T183" s="62"/>
      <c r="U183" s="62">
        <v>1</v>
      </c>
      <c r="V183" s="94"/>
      <c r="W183" s="94">
        <v>1</v>
      </c>
    </row>
    <row r="184" spans="5:24" hidden="1">
      <c r="E184" s="58" t="s">
        <v>327</v>
      </c>
      <c r="F184" s="14">
        <f>F177/J177</f>
        <v>0.61290322580645162</v>
      </c>
      <c r="G184" s="15">
        <f>G177/J177</f>
        <v>0.29032258064516131</v>
      </c>
      <c r="H184" s="16">
        <f>H177/J177</f>
        <v>0</v>
      </c>
      <c r="I184" s="17">
        <f>I177/J177</f>
        <v>9.6774193548387094E-2</v>
      </c>
      <c r="J184" s="18">
        <f>F184+G184+H184+I184</f>
        <v>1</v>
      </c>
      <c r="K184" s="19"/>
      <c r="Q184" s="62"/>
      <c r="R184" s="62" t="s">
        <v>424</v>
      </c>
      <c r="S184" s="62" t="s">
        <v>425</v>
      </c>
      <c r="T184" s="62"/>
      <c r="U184" s="62"/>
      <c r="V184" s="94"/>
      <c r="W184" s="94"/>
    </row>
    <row r="185" spans="5:24" hidden="1">
      <c r="E185" s="58" t="s">
        <v>208</v>
      </c>
      <c r="F185" s="14">
        <f>F178/J178</f>
        <v>0.66666666666666663</v>
      </c>
      <c r="G185" s="15">
        <f>G178/J178</f>
        <v>0.33333333333333331</v>
      </c>
      <c r="H185" s="16">
        <f>H178/J178</f>
        <v>0</v>
      </c>
      <c r="I185" s="17">
        <f>I178/J178</f>
        <v>0</v>
      </c>
      <c r="J185" s="18">
        <f>F185+G185+H185+I185</f>
        <v>1</v>
      </c>
      <c r="K185" s="19"/>
      <c r="Q185" s="62" t="s">
        <v>380</v>
      </c>
      <c r="R185" s="21">
        <f>90%/4</f>
        <v>0.22500000000000001</v>
      </c>
      <c r="S185" s="22">
        <v>0.13</v>
      </c>
      <c r="T185" s="62"/>
      <c r="U185" s="62"/>
      <c r="V185" s="94"/>
      <c r="W185" s="94"/>
    </row>
    <row r="186" spans="5:24" hidden="1">
      <c r="E186" s="58" t="s">
        <v>0</v>
      </c>
      <c r="F186" s="14">
        <f>F179/J179</f>
        <v>0.88888888888888884</v>
      </c>
      <c r="G186" s="15">
        <f>G179/J179</f>
        <v>0.1111111111111111</v>
      </c>
      <c r="H186" s="16">
        <f>H179/J179</f>
        <v>0</v>
      </c>
      <c r="I186" s="17">
        <f>I179/J179</f>
        <v>0</v>
      </c>
      <c r="J186" s="18">
        <f>F186+G186+H186+I186</f>
        <v>1</v>
      </c>
      <c r="K186" s="19"/>
      <c r="Q186" s="62" t="s">
        <v>381</v>
      </c>
      <c r="R186" s="23">
        <f>R185*2</f>
        <v>0.45</v>
      </c>
      <c r="S186" s="21" t="e">
        <f>(G218*H217)/G217</f>
        <v>#DIV/0!</v>
      </c>
      <c r="T186" s="62"/>
      <c r="U186" s="62"/>
      <c r="V186" s="94"/>
      <c r="W186" s="94"/>
    </row>
    <row r="187" spans="5:24" hidden="1">
      <c r="E187" s="58" t="s">
        <v>328</v>
      </c>
      <c r="F187" s="14">
        <f>F180/J180</f>
        <v>0.66666666666666663</v>
      </c>
      <c r="G187" s="15">
        <f>G180/J180</f>
        <v>0.16666666666666666</v>
      </c>
      <c r="H187" s="16">
        <f>H180/J180</f>
        <v>0.1111111111111111</v>
      </c>
      <c r="I187" s="17">
        <f>I180/J180</f>
        <v>5.5555555555555552E-2</v>
      </c>
      <c r="J187" s="18">
        <f>F187+G187+H187+I187</f>
        <v>1</v>
      </c>
      <c r="K187" s="19"/>
      <c r="Q187" s="62" t="s">
        <v>382</v>
      </c>
      <c r="R187" s="21">
        <f>R186+R185</f>
        <v>0.67500000000000004</v>
      </c>
      <c r="S187" s="62"/>
      <c r="T187" s="62"/>
      <c r="U187" s="62"/>
      <c r="V187" s="94"/>
      <c r="W187" s="94"/>
    </row>
    <row r="188" spans="5:24" hidden="1">
      <c r="F188" s="24"/>
      <c r="G188" s="24"/>
      <c r="H188" s="24"/>
      <c r="I188" s="24"/>
      <c r="K188" s="20"/>
      <c r="Q188" s="62" t="s">
        <v>383</v>
      </c>
      <c r="R188" s="21">
        <f>R187+R185</f>
        <v>0.9</v>
      </c>
      <c r="S188" s="62"/>
      <c r="T188" s="62"/>
      <c r="U188" s="62"/>
      <c r="V188" s="94"/>
      <c r="W188" s="94"/>
    </row>
    <row r="189" spans="5:24" hidden="1">
      <c r="E189" s="58" t="s">
        <v>379</v>
      </c>
      <c r="F189" s="25">
        <f>F181/J181</f>
        <v>0.67213114754098358</v>
      </c>
      <c r="G189" s="26">
        <f>G181/J181</f>
        <v>0.22950819672131148</v>
      </c>
      <c r="H189" s="16">
        <f>H181/J181</f>
        <v>3.2786885245901641E-2</v>
      </c>
      <c r="I189" s="17">
        <f>I181/J181</f>
        <v>6.5573770491803282E-2</v>
      </c>
      <c r="J189" s="18">
        <f>SUM(F189:I189)</f>
        <v>1</v>
      </c>
      <c r="K189" s="19"/>
      <c r="Q189" s="62"/>
      <c r="R189" s="62"/>
      <c r="S189" s="27" t="e">
        <f>SUM(S185:S188)</f>
        <v>#DIV/0!</v>
      </c>
      <c r="T189" s="62"/>
      <c r="U189" s="62"/>
      <c r="V189" s="94"/>
      <c r="W189" s="94"/>
    </row>
    <row r="190" spans="5:24" hidden="1">
      <c r="F190" s="39"/>
      <c r="Q190" s="62"/>
      <c r="R190" s="62"/>
      <c r="S190" s="62"/>
      <c r="T190" s="62"/>
      <c r="U190" s="62"/>
      <c r="V190" s="94"/>
      <c r="W190" s="94"/>
    </row>
    <row r="191" spans="5:24" hidden="1">
      <c r="F191" s="39"/>
      <c r="G191" s="36">
        <f>F189+G189</f>
        <v>0.90163934426229508</v>
      </c>
      <c r="Q191" s="62"/>
      <c r="R191" s="62"/>
      <c r="S191" s="62"/>
      <c r="T191" s="62"/>
      <c r="U191" s="62"/>
      <c r="V191" s="94"/>
      <c r="W191" s="94"/>
    </row>
    <row r="192" spans="5:24">
      <c r="F192" s="39"/>
      <c r="Q192" s="62"/>
      <c r="R192" s="62"/>
      <c r="S192" s="62"/>
      <c r="T192" s="62"/>
      <c r="U192" s="62"/>
      <c r="V192" s="94"/>
      <c r="W192" s="94"/>
      <c r="X192" s="111">
        <f>AVERAGE(X6:X142)</f>
        <v>0.98693121693121688</v>
      </c>
    </row>
    <row r="193" spans="5:26">
      <c r="F193" s="39"/>
      <c r="Q193" s="62"/>
      <c r="R193" s="41"/>
      <c r="S193" s="41"/>
      <c r="T193" s="41"/>
      <c r="U193" s="62"/>
      <c r="V193" s="41"/>
      <c r="W193" s="94"/>
    </row>
    <row r="194" spans="5:26">
      <c r="F194" s="39"/>
      <c r="I194" s="28"/>
      <c r="J194" s="1"/>
      <c r="Q194" s="62"/>
      <c r="R194" s="41"/>
      <c r="S194" s="41"/>
      <c r="T194" s="41"/>
      <c r="U194" s="62"/>
      <c r="V194" s="41"/>
      <c r="W194" s="41"/>
    </row>
    <row r="195" spans="5:26" ht="13">
      <c r="E195" s="129" t="s">
        <v>390</v>
      </c>
      <c r="F195" s="129" t="s">
        <v>748</v>
      </c>
      <c r="G195" s="129"/>
      <c r="H195" s="129"/>
      <c r="I195" s="28"/>
      <c r="J195" s="28"/>
      <c r="K195" s="1"/>
      <c r="L195" s="1"/>
      <c r="Q195" s="62"/>
      <c r="R195" s="41"/>
      <c r="S195" s="41"/>
      <c r="T195" s="41"/>
      <c r="U195" s="62"/>
      <c r="V195" s="41"/>
      <c r="W195" s="41">
        <f>97+100+100+98</f>
        <v>395</v>
      </c>
    </row>
    <row r="196" spans="5:26" ht="35.25" customHeight="1">
      <c r="E196" s="153"/>
      <c r="F196" s="122" t="s">
        <v>753</v>
      </c>
      <c r="G196" s="127" t="s">
        <v>755</v>
      </c>
      <c r="H196" s="127"/>
      <c r="I196" s="28"/>
      <c r="J196" s="1"/>
      <c r="K196" s="1"/>
      <c r="L196" s="1"/>
      <c r="Q196" s="62"/>
      <c r="R196" s="41"/>
      <c r="S196" s="41"/>
      <c r="T196" s="41"/>
      <c r="U196" s="62"/>
      <c r="V196" s="41"/>
      <c r="W196" s="41">
        <f>W195/4</f>
        <v>98.75</v>
      </c>
    </row>
    <row r="197" spans="5:26" ht="25">
      <c r="E197" s="103" t="s">
        <v>327</v>
      </c>
      <c r="F197" s="104">
        <v>25</v>
      </c>
      <c r="G197" s="9">
        <v>2</v>
      </c>
      <c r="H197" s="116" t="s">
        <v>761</v>
      </c>
      <c r="I197" s="28"/>
      <c r="J197" s="1"/>
      <c r="K197" s="1"/>
      <c r="L197" s="1"/>
      <c r="Q197" s="62"/>
      <c r="R197" s="62"/>
      <c r="S197" s="41"/>
      <c r="T197" s="41"/>
      <c r="U197" s="41"/>
      <c r="V197" s="41"/>
      <c r="W197" s="41"/>
    </row>
    <row r="198" spans="5:26">
      <c r="E198" s="103" t="s">
        <v>208</v>
      </c>
      <c r="F198" s="104">
        <v>3</v>
      </c>
      <c r="G198" s="128"/>
      <c r="H198" s="128"/>
      <c r="I198" s="28"/>
      <c r="J198" s="1"/>
      <c r="K198" s="1"/>
      <c r="L198" s="1"/>
      <c r="Q198" s="62"/>
      <c r="R198" s="41"/>
      <c r="S198" s="41"/>
      <c r="T198" s="41"/>
      <c r="U198" s="41"/>
      <c r="V198" s="41"/>
      <c r="W198" s="41"/>
      <c r="X198" s="37"/>
      <c r="Z198" s="37"/>
    </row>
    <row r="199" spans="5:26">
      <c r="E199" s="103" t="s">
        <v>0</v>
      </c>
      <c r="F199" s="104">
        <v>12</v>
      </c>
      <c r="G199" s="128"/>
      <c r="H199" s="128"/>
      <c r="I199" s="28"/>
      <c r="J199" s="1"/>
      <c r="K199" s="1"/>
      <c r="L199" s="1"/>
      <c r="M199" s="3"/>
      <c r="N199" s="3"/>
      <c r="O199" s="3"/>
      <c r="P199" s="3"/>
      <c r="S199" s="41"/>
      <c r="T199" s="41"/>
      <c r="U199" s="41"/>
      <c r="V199" s="41"/>
      <c r="W199" s="41"/>
      <c r="X199" s="37"/>
      <c r="Z199" s="37"/>
    </row>
    <row r="200" spans="5:26" ht="63.75" customHeight="1">
      <c r="E200" s="103" t="s">
        <v>754</v>
      </c>
      <c r="F200" s="104">
        <v>20</v>
      </c>
      <c r="G200" s="9">
        <v>2</v>
      </c>
      <c r="H200" s="116" t="s">
        <v>756</v>
      </c>
      <c r="I200" s="28"/>
      <c r="J200" s="1"/>
      <c r="K200" s="1"/>
      <c r="L200" s="1"/>
      <c r="M200" s="3"/>
      <c r="N200" s="3"/>
      <c r="O200" s="3"/>
      <c r="P200" s="3"/>
      <c r="S200" s="41"/>
      <c r="T200" s="41"/>
      <c r="U200" s="41"/>
      <c r="V200" s="41"/>
      <c r="W200" s="41"/>
      <c r="X200" s="37"/>
      <c r="Z200" s="37"/>
    </row>
    <row r="201" spans="5:26" ht="13" thickBot="1">
      <c r="E201" s="103"/>
      <c r="F201" s="105">
        <f>SUBTOTAL(9,F197:F200)</f>
        <v>60</v>
      </c>
      <c r="G201" s="115">
        <f>SUBTOTAL(9,G197:G200)</f>
        <v>4</v>
      </c>
      <c r="H201" s="108">
        <f>F201+G201</f>
        <v>64</v>
      </c>
      <c r="I201" s="28"/>
      <c r="J201" s="28"/>
      <c r="K201" s="28"/>
      <c r="L201" s="1"/>
      <c r="S201" s="41"/>
      <c r="T201" s="41"/>
      <c r="U201" s="41"/>
      <c r="V201" s="41"/>
      <c r="W201" s="41"/>
      <c r="X201" s="37"/>
      <c r="Z201" s="37"/>
    </row>
    <row r="202" spans="5:26">
      <c r="H202" s="28"/>
      <c r="S202" s="41"/>
      <c r="T202" s="41"/>
      <c r="U202" s="41"/>
      <c r="V202" s="41"/>
      <c r="W202" s="41"/>
      <c r="X202" s="36"/>
    </row>
    <row r="203" spans="5:26" ht="13">
      <c r="E203" s="123" t="s">
        <v>377</v>
      </c>
      <c r="F203" s="124" t="s">
        <v>760</v>
      </c>
      <c r="G203" s="28"/>
      <c r="H203" s="28"/>
      <c r="I203" s="28"/>
      <c r="J203" s="1"/>
      <c r="K203" s="1"/>
      <c r="S203" s="41"/>
      <c r="T203" s="41"/>
      <c r="U203" s="41"/>
      <c r="V203" s="41"/>
      <c r="W203" s="41"/>
    </row>
    <row r="204" spans="5:26" ht="15" customHeight="1">
      <c r="E204" s="103" t="s">
        <v>759</v>
      </c>
      <c r="F204" s="118">
        <f>((F197*100%)+50%+67%)/27</f>
        <v>0.96925925925925938</v>
      </c>
      <c r="G204" s="102"/>
      <c r="H204" s="30"/>
      <c r="I204" s="31"/>
      <c r="J204" s="32"/>
      <c r="K204" s="1"/>
      <c r="S204" s="41"/>
      <c r="T204" s="41"/>
      <c r="U204" s="41"/>
      <c r="V204" s="41"/>
      <c r="W204" s="41"/>
      <c r="X204" s="37"/>
    </row>
    <row r="205" spans="5:26" ht="21" customHeight="1">
      <c r="E205" s="103" t="s">
        <v>208</v>
      </c>
      <c r="F205" s="118">
        <v>1</v>
      </c>
      <c r="G205" s="102"/>
      <c r="H205" s="30"/>
      <c r="I205" s="31"/>
      <c r="J205" s="32"/>
      <c r="K205" s="1"/>
      <c r="T205" s="37"/>
      <c r="V205" s="37"/>
    </row>
    <row r="206" spans="5:26" ht="18" customHeight="1">
      <c r="E206" s="103" t="s">
        <v>148</v>
      </c>
      <c r="F206" s="118">
        <v>1</v>
      </c>
      <c r="G206" s="102"/>
      <c r="H206" s="30"/>
      <c r="I206" s="31"/>
      <c r="J206" s="32"/>
      <c r="K206" s="1"/>
      <c r="T206" s="36"/>
      <c r="V206" s="36"/>
    </row>
    <row r="207" spans="5:26" ht="20.25" customHeight="1">
      <c r="E207" s="103" t="s">
        <v>1</v>
      </c>
      <c r="F207" s="118">
        <f>((F200*100%)+71%+90%)/22</f>
        <v>0.9822727272727273</v>
      </c>
      <c r="G207" s="102"/>
      <c r="H207" s="30"/>
      <c r="I207" s="31"/>
      <c r="J207" s="32"/>
      <c r="K207" s="1"/>
    </row>
    <row r="208" spans="5:26" ht="25.5" customHeight="1">
      <c r="E208" s="120" t="s">
        <v>757</v>
      </c>
      <c r="F208" s="121">
        <f>AVERAGE(F204:F207)</f>
        <v>0.98788299663299672</v>
      </c>
      <c r="G208" s="102"/>
      <c r="H208" s="30"/>
      <c r="I208" s="31"/>
      <c r="J208" s="32"/>
      <c r="K208" s="1"/>
    </row>
    <row r="209" spans="5:22" ht="22.5" customHeight="1">
      <c r="E209" s="119" t="s">
        <v>529</v>
      </c>
      <c r="F209" s="117" t="s">
        <v>758</v>
      </c>
      <c r="G209" s="29"/>
      <c r="H209" s="29"/>
      <c r="I209" s="29"/>
      <c r="J209" s="29"/>
      <c r="K209" s="1"/>
      <c r="L209" s="1"/>
      <c r="M209" s="1"/>
      <c r="N209" s="1"/>
      <c r="O209" s="1"/>
      <c r="P209" s="1"/>
      <c r="Q209" s="28"/>
      <c r="R209" s="28"/>
      <c r="S209" s="28"/>
      <c r="T209" s="28"/>
      <c r="U209" s="28"/>
      <c r="V209" s="28"/>
    </row>
    <row r="210" spans="5:22">
      <c r="E210" s="28"/>
      <c r="F210" s="42"/>
      <c r="G210" s="29"/>
      <c r="H210" s="30"/>
      <c r="I210" s="31"/>
      <c r="J210" s="32"/>
      <c r="K210" s="33"/>
    </row>
    <row r="211" spans="5:22">
      <c r="E211" s="28"/>
      <c r="F211" s="29"/>
      <c r="G211" s="29"/>
      <c r="H211" s="30"/>
      <c r="I211" s="31"/>
      <c r="J211" s="32"/>
      <c r="K211" s="33"/>
    </row>
    <row r="212" spans="5:22">
      <c r="E212" s="28"/>
      <c r="F212" s="29"/>
      <c r="G212" s="29"/>
      <c r="H212" s="30"/>
      <c r="I212" s="31"/>
      <c r="J212" s="32"/>
      <c r="K212" s="33"/>
    </row>
    <row r="213" spans="5:22">
      <c r="E213" s="28"/>
      <c r="F213" s="29"/>
      <c r="G213" s="29"/>
      <c r="H213" s="30"/>
      <c r="I213" s="31"/>
      <c r="J213" s="32"/>
      <c r="K213" s="33"/>
    </row>
  </sheetData>
  <sheetProtection algorithmName="SHA-512" hashValue="7tqhmtDBs/KLH2ptiRJlfkdSvI0OcS8JH9ZBm8EJhpqEl8reDYZtbmCn8czxf6Zall8YbPytlz34ddFON5m13Q==" saltValue="bbSc0bUx3KKDGXhTwjdXNQ==" spinCount="100000" sheet="1" objects="1" scenarios="1"/>
  <autoFilter ref="A5:BD142"/>
  <mergeCells count="601">
    <mergeCell ref="X136:X139"/>
    <mergeCell ref="X140:X142"/>
    <mergeCell ref="W140:W142"/>
    <mergeCell ref="X32:X35"/>
    <mergeCell ref="X36:X39"/>
    <mergeCell ref="X41:X44"/>
    <mergeCell ref="X45:X48"/>
    <mergeCell ref="X50:X53"/>
    <mergeCell ref="X55:X58"/>
    <mergeCell ref="X59:X62"/>
    <mergeCell ref="X63:X66"/>
    <mergeCell ref="X69:X72"/>
    <mergeCell ref="X73:X76"/>
    <mergeCell ref="X80:X83"/>
    <mergeCell ref="X86:X90"/>
    <mergeCell ref="X91:X94"/>
    <mergeCell ref="X96:X99"/>
    <mergeCell ref="X100:X103"/>
    <mergeCell ref="X105:X107"/>
    <mergeCell ref="X111:X114"/>
    <mergeCell ref="X115:X118"/>
    <mergeCell ref="X119:X122"/>
    <mergeCell ref="X123:X126"/>
    <mergeCell ref="X127:X130"/>
    <mergeCell ref="X132:X135"/>
    <mergeCell ref="W100:W103"/>
    <mergeCell ref="W105:W107"/>
    <mergeCell ref="W111:W114"/>
    <mergeCell ref="W115:W118"/>
    <mergeCell ref="W119:W122"/>
    <mergeCell ref="W123:W126"/>
    <mergeCell ref="W127:W130"/>
    <mergeCell ref="W132:W135"/>
    <mergeCell ref="W136:W139"/>
    <mergeCell ref="V111:V114"/>
    <mergeCell ref="V115:V118"/>
    <mergeCell ref="V119:V122"/>
    <mergeCell ref="V123:V126"/>
    <mergeCell ref="V127:V130"/>
    <mergeCell ref="V132:V135"/>
    <mergeCell ref="V136:V139"/>
    <mergeCell ref="V140:V142"/>
    <mergeCell ref="W7:W8"/>
    <mergeCell ref="W9:W12"/>
    <mergeCell ref="W32:W35"/>
    <mergeCell ref="W36:W39"/>
    <mergeCell ref="W41:W44"/>
    <mergeCell ref="W45:W48"/>
    <mergeCell ref="W50:W53"/>
    <mergeCell ref="W55:W58"/>
    <mergeCell ref="W59:W62"/>
    <mergeCell ref="W63:W66"/>
    <mergeCell ref="W69:W72"/>
    <mergeCell ref="W73:W76"/>
    <mergeCell ref="W80:W83"/>
    <mergeCell ref="W86:W90"/>
    <mergeCell ref="W91:W94"/>
    <mergeCell ref="W96:W99"/>
    <mergeCell ref="V63:V66"/>
    <mergeCell ref="V69:V72"/>
    <mergeCell ref="V73:V76"/>
    <mergeCell ref="V80:V83"/>
    <mergeCell ref="V86:V90"/>
    <mergeCell ref="V91:V94"/>
    <mergeCell ref="V96:V99"/>
    <mergeCell ref="V100:V103"/>
    <mergeCell ref="V105:V107"/>
    <mergeCell ref="V7:V8"/>
    <mergeCell ref="V9:V12"/>
    <mergeCell ref="V32:V35"/>
    <mergeCell ref="V36:V39"/>
    <mergeCell ref="V41:V44"/>
    <mergeCell ref="V45:V48"/>
    <mergeCell ref="V50:V53"/>
    <mergeCell ref="V55:V58"/>
    <mergeCell ref="V59:V62"/>
    <mergeCell ref="U123:U126"/>
    <mergeCell ref="S127:S130"/>
    <mergeCell ref="U127:U130"/>
    <mergeCell ref="U136:U139"/>
    <mergeCell ref="S136:S139"/>
    <mergeCell ref="S123:S126"/>
    <mergeCell ref="T123:T126"/>
    <mergeCell ref="T127:T130"/>
    <mergeCell ref="T132:T135"/>
    <mergeCell ref="U132:U135"/>
    <mergeCell ref="T136:T139"/>
    <mergeCell ref="S132:S135"/>
    <mergeCell ref="T140:T142"/>
    <mergeCell ref="U140:U142"/>
    <mergeCell ref="S7:S8"/>
    <mergeCell ref="U7:U8"/>
    <mergeCell ref="S9:S12"/>
    <mergeCell ref="U9:U12"/>
    <mergeCell ref="T100:T103"/>
    <mergeCell ref="U100:U103"/>
    <mergeCell ref="T105:T107"/>
    <mergeCell ref="U105:U107"/>
    <mergeCell ref="T111:T114"/>
    <mergeCell ref="U111:U114"/>
    <mergeCell ref="T115:T118"/>
    <mergeCell ref="U115:U118"/>
    <mergeCell ref="T119:T122"/>
    <mergeCell ref="U119:U122"/>
    <mergeCell ref="T73:T76"/>
    <mergeCell ref="U73:U76"/>
    <mergeCell ref="T80:T83"/>
    <mergeCell ref="U80:U83"/>
    <mergeCell ref="T86:T90"/>
    <mergeCell ref="U86:U90"/>
    <mergeCell ref="T91:T94"/>
    <mergeCell ref="U91:U94"/>
    <mergeCell ref="T96:T99"/>
    <mergeCell ref="U96:U99"/>
    <mergeCell ref="T50:T53"/>
    <mergeCell ref="U50:U53"/>
    <mergeCell ref="T55:T58"/>
    <mergeCell ref="U55:U58"/>
    <mergeCell ref="T59:T62"/>
    <mergeCell ref="U59:U62"/>
    <mergeCell ref="T63:T66"/>
    <mergeCell ref="U63:U66"/>
    <mergeCell ref="T69:T72"/>
    <mergeCell ref="U69:U72"/>
    <mergeCell ref="T7:T8"/>
    <mergeCell ref="T9:T12"/>
    <mergeCell ref="T32:T35"/>
    <mergeCell ref="U32:U35"/>
    <mergeCell ref="T36:T39"/>
    <mergeCell ref="U36:U39"/>
    <mergeCell ref="T41:T44"/>
    <mergeCell ref="U41:U44"/>
    <mergeCell ref="T45:T48"/>
    <mergeCell ref="U45:U48"/>
    <mergeCell ref="P91:P94"/>
    <mergeCell ref="K123:K126"/>
    <mergeCell ref="L123:L126"/>
    <mergeCell ref="M123:M126"/>
    <mergeCell ref="N123:N126"/>
    <mergeCell ref="O123:O126"/>
    <mergeCell ref="L111:L114"/>
    <mergeCell ref="M111:M114"/>
    <mergeCell ref="A22:A31"/>
    <mergeCell ref="B22:B23"/>
    <mergeCell ref="C22:C23"/>
    <mergeCell ref="D22:D23"/>
    <mergeCell ref="K96:K99"/>
    <mergeCell ref="L96:L99"/>
    <mergeCell ref="J80:J83"/>
    <mergeCell ref="K80:K83"/>
    <mergeCell ref="L80:L83"/>
    <mergeCell ref="M80:M83"/>
    <mergeCell ref="M96:M99"/>
    <mergeCell ref="N80:N83"/>
    <mergeCell ref="O80:O83"/>
    <mergeCell ref="P80:P83"/>
    <mergeCell ref="P86:P90"/>
    <mergeCell ref="N73:N76"/>
    <mergeCell ref="K140:K142"/>
    <mergeCell ref="L140:L142"/>
    <mergeCell ref="M140:M142"/>
    <mergeCell ref="N140:N142"/>
    <mergeCell ref="O140:O142"/>
    <mergeCell ref="J136:J139"/>
    <mergeCell ref="K7:K8"/>
    <mergeCell ref="L7:L8"/>
    <mergeCell ref="M7:M8"/>
    <mergeCell ref="N7:N8"/>
    <mergeCell ref="O7:O8"/>
    <mergeCell ref="J132:J135"/>
    <mergeCell ref="K132:K135"/>
    <mergeCell ref="L132:L135"/>
    <mergeCell ref="M132:M135"/>
    <mergeCell ref="N132:N135"/>
    <mergeCell ref="O132:O135"/>
    <mergeCell ref="J91:J94"/>
    <mergeCell ref="K91:K94"/>
    <mergeCell ref="L91:L94"/>
    <mergeCell ref="M91:M94"/>
    <mergeCell ref="J86:J90"/>
    <mergeCell ref="J96:J99"/>
    <mergeCell ref="L127:L130"/>
    <mergeCell ref="N127:N130"/>
    <mergeCell ref="O127:O130"/>
    <mergeCell ref="K86:K90"/>
    <mergeCell ref="L86:L90"/>
    <mergeCell ref="M86:M90"/>
    <mergeCell ref="N86:N90"/>
    <mergeCell ref="O86:O90"/>
    <mergeCell ref="L105:L107"/>
    <mergeCell ref="M105:M107"/>
    <mergeCell ref="N105:N107"/>
    <mergeCell ref="O105:O107"/>
    <mergeCell ref="N91:N94"/>
    <mergeCell ref="O91:O94"/>
    <mergeCell ref="N111:N114"/>
    <mergeCell ref="O111:O114"/>
    <mergeCell ref="K111:K114"/>
    <mergeCell ref="N96:N99"/>
    <mergeCell ref="O96:O99"/>
    <mergeCell ref="L119:L122"/>
    <mergeCell ref="M119:M122"/>
    <mergeCell ref="N119:N122"/>
    <mergeCell ref="O119:O122"/>
    <mergeCell ref="P96:P99"/>
    <mergeCell ref="J105:J107"/>
    <mergeCell ref="K105:K107"/>
    <mergeCell ref="K115:K118"/>
    <mergeCell ref="L115:L118"/>
    <mergeCell ref="M115:M118"/>
    <mergeCell ref="N115:N118"/>
    <mergeCell ref="O115:O118"/>
    <mergeCell ref="J100:J103"/>
    <mergeCell ref="K100:K103"/>
    <mergeCell ref="L100:L103"/>
    <mergeCell ref="M100:M103"/>
    <mergeCell ref="N100:N103"/>
    <mergeCell ref="O100:O103"/>
    <mergeCell ref="O50:O53"/>
    <mergeCell ref="P45:P48"/>
    <mergeCell ref="P50:P53"/>
    <mergeCell ref="P73:P76"/>
    <mergeCell ref="J69:J72"/>
    <mergeCell ref="K69:K72"/>
    <mergeCell ref="L69:L72"/>
    <mergeCell ref="J73:J76"/>
    <mergeCell ref="K73:K76"/>
    <mergeCell ref="L73:L76"/>
    <mergeCell ref="M73:M76"/>
    <mergeCell ref="M69:M72"/>
    <mergeCell ref="N69:N72"/>
    <mergeCell ref="O69:O72"/>
    <mergeCell ref="L59:L62"/>
    <mergeCell ref="M59:M62"/>
    <mergeCell ref="N59:N62"/>
    <mergeCell ref="O59:O62"/>
    <mergeCell ref="P55:P58"/>
    <mergeCell ref="O73:O76"/>
    <mergeCell ref="O45:O48"/>
    <mergeCell ref="N45:N48"/>
    <mergeCell ref="L45:L48"/>
    <mergeCell ref="M45:M48"/>
    <mergeCell ref="J45:J48"/>
    <mergeCell ref="K45:K48"/>
    <mergeCell ref="N36:N39"/>
    <mergeCell ref="O36:O39"/>
    <mergeCell ref="L41:L44"/>
    <mergeCell ref="M41:M44"/>
    <mergeCell ref="N41:N44"/>
    <mergeCell ref="O41:O44"/>
    <mergeCell ref="K41:K44"/>
    <mergeCell ref="J41:J44"/>
    <mergeCell ref="A140:A142"/>
    <mergeCell ref="B140:B142"/>
    <mergeCell ref="C140:C142"/>
    <mergeCell ref="D140:D142"/>
    <mergeCell ref="E140:E142"/>
    <mergeCell ref="F140:F142"/>
    <mergeCell ref="G140:G142"/>
    <mergeCell ref="A136:A139"/>
    <mergeCell ref="B136:B139"/>
    <mergeCell ref="C136:C139"/>
    <mergeCell ref="D136:D139"/>
    <mergeCell ref="F136:F139"/>
    <mergeCell ref="G136:G139"/>
    <mergeCell ref="F96:F99"/>
    <mergeCell ref="G96:G99"/>
    <mergeCell ref="B105:B107"/>
    <mergeCell ref="D105:D107"/>
    <mergeCell ref="E105:E107"/>
    <mergeCell ref="F105:F107"/>
    <mergeCell ref="G105:G107"/>
    <mergeCell ref="D86:D90"/>
    <mergeCell ref="E86:E90"/>
    <mergeCell ref="F86:F90"/>
    <mergeCell ref="G86:G90"/>
    <mergeCell ref="E80:E83"/>
    <mergeCell ref="F80:F83"/>
    <mergeCell ref="G59:G62"/>
    <mergeCell ref="J50:J53"/>
    <mergeCell ref="K50:K53"/>
    <mergeCell ref="J119:J122"/>
    <mergeCell ref="K119:K122"/>
    <mergeCell ref="K127:K130"/>
    <mergeCell ref="A131:A135"/>
    <mergeCell ref="C131:C135"/>
    <mergeCell ref="D131:D135"/>
    <mergeCell ref="G119:G122"/>
    <mergeCell ref="B123:B130"/>
    <mergeCell ref="D123:D130"/>
    <mergeCell ref="E123:E126"/>
    <mergeCell ref="F123:F126"/>
    <mergeCell ref="G123:G126"/>
    <mergeCell ref="E127:E130"/>
    <mergeCell ref="B132:B135"/>
    <mergeCell ref="E132:E135"/>
    <mergeCell ref="F132:F135"/>
    <mergeCell ref="G132:G135"/>
    <mergeCell ref="G127:G130"/>
    <mergeCell ref="J115:J118"/>
    <mergeCell ref="D145:D148"/>
    <mergeCell ref="E175:E176"/>
    <mergeCell ref="F175:J175"/>
    <mergeCell ref="I132:I135"/>
    <mergeCell ref="I136:I139"/>
    <mergeCell ref="I140:I142"/>
    <mergeCell ref="J140:J142"/>
    <mergeCell ref="J123:J126"/>
    <mergeCell ref="J127:J130"/>
    <mergeCell ref="E137:E139"/>
    <mergeCell ref="F127:F130"/>
    <mergeCell ref="A119:A130"/>
    <mergeCell ref="B119:B122"/>
    <mergeCell ref="C119:C130"/>
    <mergeCell ref="D119:D122"/>
    <mergeCell ref="E119:E122"/>
    <mergeCell ref="F119:F122"/>
    <mergeCell ref="A108:A109"/>
    <mergeCell ref="C108:C109"/>
    <mergeCell ref="E111:E114"/>
    <mergeCell ref="F111:F114"/>
    <mergeCell ref="B115:B118"/>
    <mergeCell ref="E115:E118"/>
    <mergeCell ref="F115:F118"/>
    <mergeCell ref="A110:A118"/>
    <mergeCell ref="C110:C118"/>
    <mergeCell ref="D110:D118"/>
    <mergeCell ref="B111:B114"/>
    <mergeCell ref="A104:A107"/>
    <mergeCell ref="C104:C107"/>
    <mergeCell ref="A95:A103"/>
    <mergeCell ref="B100:B103"/>
    <mergeCell ref="C100:C103"/>
    <mergeCell ref="D100:D103"/>
    <mergeCell ref="E100:E103"/>
    <mergeCell ref="B96:B99"/>
    <mergeCell ref="C96:C99"/>
    <mergeCell ref="D96:D99"/>
    <mergeCell ref="E96:E99"/>
    <mergeCell ref="A85:A94"/>
    <mergeCell ref="B85:B94"/>
    <mergeCell ref="C85:C94"/>
    <mergeCell ref="D91:D94"/>
    <mergeCell ref="E91:E94"/>
    <mergeCell ref="F91:F94"/>
    <mergeCell ref="G91:G94"/>
    <mergeCell ref="C68:C76"/>
    <mergeCell ref="J63:J66"/>
    <mergeCell ref="A77:A78"/>
    <mergeCell ref="C77:C78"/>
    <mergeCell ref="A79:A83"/>
    <mergeCell ref="C79:C83"/>
    <mergeCell ref="B80:B83"/>
    <mergeCell ref="D80:D83"/>
    <mergeCell ref="A67:A76"/>
    <mergeCell ref="B73:B76"/>
    <mergeCell ref="D73:D76"/>
    <mergeCell ref="B69:B72"/>
    <mergeCell ref="D69:D72"/>
    <mergeCell ref="E73:E76"/>
    <mergeCell ref="F73:F76"/>
    <mergeCell ref="G73:G76"/>
    <mergeCell ref="F69:F72"/>
    <mergeCell ref="G69:G71"/>
    <mergeCell ref="E70:E72"/>
    <mergeCell ref="G55:G58"/>
    <mergeCell ref="J55:J58"/>
    <mergeCell ref="K55:K58"/>
    <mergeCell ref="L55:L58"/>
    <mergeCell ref="M55:M58"/>
    <mergeCell ref="N55:N58"/>
    <mergeCell ref="O55:O58"/>
    <mergeCell ref="K63:K66"/>
    <mergeCell ref="L63:L66"/>
    <mergeCell ref="M63:M66"/>
    <mergeCell ref="N63:N66"/>
    <mergeCell ref="O63:O66"/>
    <mergeCell ref="K59:K62"/>
    <mergeCell ref="J59:J62"/>
    <mergeCell ref="A54:A66"/>
    <mergeCell ref="B54:B58"/>
    <mergeCell ref="B59:B66"/>
    <mergeCell ref="A49:A53"/>
    <mergeCell ref="B50:B53"/>
    <mergeCell ref="C50:C53"/>
    <mergeCell ref="D50:D53"/>
    <mergeCell ref="E50:E53"/>
    <mergeCell ref="F50:F53"/>
    <mergeCell ref="D63:D66"/>
    <mergeCell ref="E63:E66"/>
    <mergeCell ref="F63:F66"/>
    <mergeCell ref="C59:C66"/>
    <mergeCell ref="D59:D62"/>
    <mergeCell ref="E59:E62"/>
    <mergeCell ref="F59:F62"/>
    <mergeCell ref="C55:C58"/>
    <mergeCell ref="D55:D58"/>
    <mergeCell ref="E55:E58"/>
    <mergeCell ref="F55:F58"/>
    <mergeCell ref="C41:C48"/>
    <mergeCell ref="D41:D48"/>
    <mergeCell ref="E41:E44"/>
    <mergeCell ref="F41:F44"/>
    <mergeCell ref="G41:G44"/>
    <mergeCell ref="E45:E48"/>
    <mergeCell ref="F45:F48"/>
    <mergeCell ref="G45:G48"/>
    <mergeCell ref="A36:A48"/>
    <mergeCell ref="B36:B39"/>
    <mergeCell ref="C36:C39"/>
    <mergeCell ref="D36:D39"/>
    <mergeCell ref="E36:E39"/>
    <mergeCell ref="F36:F39"/>
    <mergeCell ref="G36:G39"/>
    <mergeCell ref="B41:B48"/>
    <mergeCell ref="G7:G8"/>
    <mergeCell ref="D9:D12"/>
    <mergeCell ref="E9:E12"/>
    <mergeCell ref="F9:F12"/>
    <mergeCell ref="G9:G12"/>
    <mergeCell ref="A7:A12"/>
    <mergeCell ref="B7:B12"/>
    <mergeCell ref="C7:C12"/>
    <mergeCell ref="D7:D8"/>
    <mergeCell ref="E7:E8"/>
    <mergeCell ref="F7:F8"/>
    <mergeCell ref="O32:O35"/>
    <mergeCell ref="P32:P35"/>
    <mergeCell ref="A20:A21"/>
    <mergeCell ref="B20:B21"/>
    <mergeCell ref="F32:F35"/>
    <mergeCell ref="M9:M12"/>
    <mergeCell ref="N9:N12"/>
    <mergeCell ref="O9:O12"/>
    <mergeCell ref="K9:K12"/>
    <mergeCell ref="L9:L12"/>
    <mergeCell ref="I9:I12"/>
    <mergeCell ref="J9:J12"/>
    <mergeCell ref="B15:B16"/>
    <mergeCell ref="C15:C16"/>
    <mergeCell ref="B24:B27"/>
    <mergeCell ref="C24:C27"/>
    <mergeCell ref="A32:A35"/>
    <mergeCell ref="B32:B35"/>
    <mergeCell ref="C32:C35"/>
    <mergeCell ref="D32:D35"/>
    <mergeCell ref="E32:E35"/>
    <mergeCell ref="B28:B31"/>
    <mergeCell ref="C29:C31"/>
    <mergeCell ref="J32:J35"/>
    <mergeCell ref="I7:I8"/>
    <mergeCell ref="J7:J8"/>
    <mergeCell ref="I32:I35"/>
    <mergeCell ref="K32:K35"/>
    <mergeCell ref="L32:L35"/>
    <mergeCell ref="M32:M35"/>
    <mergeCell ref="N32:N35"/>
    <mergeCell ref="I80:I83"/>
    <mergeCell ref="I36:I39"/>
    <mergeCell ref="I41:I44"/>
    <mergeCell ref="I45:I48"/>
    <mergeCell ref="I50:I53"/>
    <mergeCell ref="I55:I58"/>
    <mergeCell ref="I59:I62"/>
    <mergeCell ref="I63:I66"/>
    <mergeCell ref="I69:I72"/>
    <mergeCell ref="I73:I76"/>
    <mergeCell ref="L50:L53"/>
    <mergeCell ref="M50:M53"/>
    <mergeCell ref="N50:N53"/>
    <mergeCell ref="J36:J39"/>
    <mergeCell ref="K36:K39"/>
    <mergeCell ref="L36:L39"/>
    <mergeCell ref="M36:M39"/>
    <mergeCell ref="I91:I94"/>
    <mergeCell ref="I86:I90"/>
    <mergeCell ref="I96:I99"/>
    <mergeCell ref="I127:I130"/>
    <mergeCell ref="I100:I103"/>
    <mergeCell ref="I105:I107"/>
    <mergeCell ref="I111:I114"/>
    <mergeCell ref="I119:I122"/>
    <mergeCell ref="I123:I126"/>
    <mergeCell ref="I115:I118"/>
    <mergeCell ref="Q132:Q135"/>
    <mergeCell ref="Q136:Q139"/>
    <mergeCell ref="Q140:Q142"/>
    <mergeCell ref="Q111:Q114"/>
    <mergeCell ref="Q115:Q118"/>
    <mergeCell ref="Q119:Q122"/>
    <mergeCell ref="Q123:Q126"/>
    <mergeCell ref="Q69:Q72"/>
    <mergeCell ref="Q73:Q76"/>
    <mergeCell ref="Q80:Q83"/>
    <mergeCell ref="Q127:Q130"/>
    <mergeCell ref="Q105:Q107"/>
    <mergeCell ref="Q100:Q103"/>
    <mergeCell ref="Q86:Q90"/>
    <mergeCell ref="Q91:Q94"/>
    <mergeCell ref="Q96:Q99"/>
    <mergeCell ref="P140:P142"/>
    <mergeCell ref="E195:E196"/>
    <mergeCell ref="P100:P103"/>
    <mergeCell ref="P105:P107"/>
    <mergeCell ref="P111:P114"/>
    <mergeCell ref="P115:P118"/>
    <mergeCell ref="P119:P122"/>
    <mergeCell ref="K150:P150"/>
    <mergeCell ref="F150:J150"/>
    <mergeCell ref="E150:E151"/>
    <mergeCell ref="F100:F103"/>
    <mergeCell ref="G100:G103"/>
    <mergeCell ref="G115:G118"/>
    <mergeCell ref="J111:J114"/>
    <mergeCell ref="P127:P130"/>
    <mergeCell ref="P123:P126"/>
    <mergeCell ref="K136:K139"/>
    <mergeCell ref="L136:L139"/>
    <mergeCell ref="M136:M139"/>
    <mergeCell ref="N136:N139"/>
    <mergeCell ref="O136:O139"/>
    <mergeCell ref="P132:P135"/>
    <mergeCell ref="P136:P139"/>
    <mergeCell ref="M127:M130"/>
    <mergeCell ref="R7:R8"/>
    <mergeCell ref="R9:R12"/>
    <mergeCell ref="P59:P62"/>
    <mergeCell ref="P63:P66"/>
    <mergeCell ref="P69:P72"/>
    <mergeCell ref="P7:P8"/>
    <mergeCell ref="P9:P12"/>
    <mergeCell ref="Q45:Q48"/>
    <mergeCell ref="Q50:Q53"/>
    <mergeCell ref="Q55:Q58"/>
    <mergeCell ref="Q59:Q62"/>
    <mergeCell ref="Q63:Q66"/>
    <mergeCell ref="Q7:Q8"/>
    <mergeCell ref="Q9:Q12"/>
    <mergeCell ref="Q32:Q35"/>
    <mergeCell ref="Q36:Q39"/>
    <mergeCell ref="Q41:Q44"/>
    <mergeCell ref="P36:P39"/>
    <mergeCell ref="P41:P44"/>
    <mergeCell ref="R59:R62"/>
    <mergeCell ref="R63:R66"/>
    <mergeCell ref="S119:S122"/>
    <mergeCell ref="R69:R72"/>
    <mergeCell ref="R73:R76"/>
    <mergeCell ref="R80:R83"/>
    <mergeCell ref="R32:R35"/>
    <mergeCell ref="R36:R39"/>
    <mergeCell ref="R41:R44"/>
    <mergeCell ref="S32:S35"/>
    <mergeCell ref="S80:S83"/>
    <mergeCell ref="S86:S90"/>
    <mergeCell ref="S91:S94"/>
    <mergeCell ref="S41:S44"/>
    <mergeCell ref="S50:S53"/>
    <mergeCell ref="S55:S58"/>
    <mergeCell ref="S36:S39"/>
    <mergeCell ref="S45:S48"/>
    <mergeCell ref="R140:R142"/>
    <mergeCell ref="R45:R48"/>
    <mergeCell ref="R111:R114"/>
    <mergeCell ref="R115:R118"/>
    <mergeCell ref="R119:R122"/>
    <mergeCell ref="R123:R126"/>
    <mergeCell ref="R127:R130"/>
    <mergeCell ref="R132:R135"/>
    <mergeCell ref="R136:R139"/>
    <mergeCell ref="R86:R90"/>
    <mergeCell ref="R91:R94"/>
    <mergeCell ref="R96:R99"/>
    <mergeCell ref="R100:R103"/>
    <mergeCell ref="R105:R107"/>
    <mergeCell ref="R50:R53"/>
    <mergeCell ref="R55:R58"/>
    <mergeCell ref="X9:X12"/>
    <mergeCell ref="G196:H196"/>
    <mergeCell ref="G198:H199"/>
    <mergeCell ref="F195:H195"/>
    <mergeCell ref="A1:U1"/>
    <mergeCell ref="A2:U2"/>
    <mergeCell ref="A3:D3"/>
    <mergeCell ref="A4:D4"/>
    <mergeCell ref="E3:G3"/>
    <mergeCell ref="E4:G4"/>
    <mergeCell ref="H3:O3"/>
    <mergeCell ref="H4:O4"/>
    <mergeCell ref="P3:S3"/>
    <mergeCell ref="P4:S4"/>
    <mergeCell ref="S140:S142"/>
    <mergeCell ref="S96:S99"/>
    <mergeCell ref="S100:S103"/>
    <mergeCell ref="S105:S107"/>
    <mergeCell ref="S111:S114"/>
    <mergeCell ref="S115:S118"/>
    <mergeCell ref="S59:S62"/>
    <mergeCell ref="S63:S66"/>
    <mergeCell ref="S69:S72"/>
    <mergeCell ref="S73:S76"/>
  </mergeCells>
  <hyperlinks>
    <hyperlink ref="S28" r:id="rId1" location="centro-de-estudios-urbanos"/>
    <hyperlink ref="U28" r:id="rId2" location="centro-de-estudios-urbanos"/>
    <hyperlink ref="W28" r:id="rId3" location="centro-de-estudios-urbanos"/>
  </hyperlinks>
  <pageMargins left="0.7" right="0.7" top="0.75" bottom="0.75" header="0.3" footer="0.3"/>
  <pageSetup paperSize="5" scale="65" orientation="portrait" r:id="rId4"/>
  <ignoredErrors>
    <ignoredError sqref="J156" formula="1"/>
  </ignoredErrors>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IUCMC</dc:creator>
  <cp:lastModifiedBy>PortatilFA2-12</cp:lastModifiedBy>
  <cp:lastPrinted>2018-09-04T22:19:27Z</cp:lastPrinted>
  <dcterms:created xsi:type="dcterms:W3CDTF">2017-01-18T19:39:47Z</dcterms:created>
  <dcterms:modified xsi:type="dcterms:W3CDTF">2020-10-14T16:44:09Z</dcterms:modified>
</cp:coreProperties>
</file>