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bookViews>
  <sheets>
    <sheet name="proyectos inversion 2020-2022" sheetId="6" r:id="rId1"/>
  </sheets>
  <externalReferences>
    <externalReference r:id="rId2"/>
    <externalReference r:id="rId3"/>
  </externalReferences>
  <calcPr calcId="162913"/>
</workbook>
</file>

<file path=xl/calcChain.xml><?xml version="1.0" encoding="utf-8"?>
<calcChain xmlns="http://schemas.openxmlformats.org/spreadsheetml/2006/main">
  <c r="L34" i="6" l="1"/>
  <c r="K34" i="6"/>
  <c r="I34" i="6"/>
  <c r="H34" i="6"/>
  <c r="F34" i="6"/>
  <c r="E34" i="6"/>
  <c r="J33" i="6"/>
  <c r="J34" i="6" s="1"/>
  <c r="L28" i="6" l="1"/>
  <c r="K28" i="6"/>
  <c r="I28" i="6"/>
  <c r="H28" i="6"/>
  <c r="F28" i="6"/>
  <c r="E28" i="6"/>
  <c r="J26" i="6"/>
  <c r="J28" i="6" s="1"/>
  <c r="L18" i="6"/>
  <c r="K18" i="6"/>
  <c r="J18" i="6"/>
  <c r="I18" i="6"/>
  <c r="H18" i="6"/>
  <c r="F18" i="6"/>
  <c r="E18" i="6"/>
  <c r="L13" i="6"/>
  <c r="K13" i="6"/>
  <c r="I13" i="6"/>
  <c r="F13" i="6"/>
  <c r="E13" i="6"/>
  <c r="H12" i="6"/>
  <c r="J9" i="6"/>
  <c r="J13" i="6" s="1"/>
  <c r="H6" i="6"/>
  <c r="H13" i="6" s="1"/>
</calcChain>
</file>

<file path=xl/comments1.xml><?xml version="1.0" encoding="utf-8"?>
<comments xmlns="http://schemas.openxmlformats.org/spreadsheetml/2006/main">
  <authors>
    <author>Autor</author>
  </authors>
  <commentList>
    <comment ref="H18" authorId="0" shapeId="0">
      <text>
        <r>
          <rPr>
            <b/>
            <sz val="9"/>
            <color indexed="81"/>
            <rFont val="Tahoma"/>
            <family val="2"/>
          </rPr>
          <t>Autor:</t>
        </r>
        <r>
          <rPr>
            <sz val="9"/>
            <color indexed="81"/>
            <rFont val="Tahoma"/>
            <family val="2"/>
          </rPr>
          <t xml:space="preserve">
cumplimiento total meta 2022</t>
        </r>
      </text>
    </comment>
  </commentList>
</comments>
</file>

<file path=xl/sharedStrings.xml><?xml version="1.0" encoding="utf-8"?>
<sst xmlns="http://schemas.openxmlformats.org/spreadsheetml/2006/main" count="185" uniqueCount="71">
  <si>
    <t>Dotación de Infraestructura Tecnológica y Adecuación de Infraestructura Física</t>
  </si>
  <si>
    <t>ADQUISICIÓN DE PREDIO CONTIGUO A LA SEDE NORTE DE LA INSTITUCIÓN UNIVERSITARIA COLEGIO MAYOR DEL CAUCA, POPAYÁN - DEPARTAMENTO DEL CAUCA.</t>
  </si>
  <si>
    <t>Bienestar en la Educación Superior y Permanencia Estudiantil</t>
  </si>
  <si>
    <t>PROYECTO DE ALIMENTACIÓN  Y TRANSPORTE EN LA INSTITUCIÓN UNIVERSITARIA COLEGIO MAYOR DEL CAUCA</t>
  </si>
  <si>
    <t>Suministrar un auxilio de alimentación y transporte que contribuya a la acceso con permanencia en la jornada académica para de los estudiantes en condición de vulnerabilidad de los programas tecnológicos y profesionales del COLEGIO MAYOR DEL CAUCA- INSTITUCIÓN UNIVERSITARIA</t>
  </si>
  <si>
    <t>Permanencia, Desarrollo y Capacitación Profesoral</t>
  </si>
  <si>
    <t xml:space="preserve">Formación Docente </t>
  </si>
  <si>
    <t>Fortalecimiento de la infraestructura tecnológica de la Facultad de Arte y Diseño</t>
  </si>
  <si>
    <t>Adquisición y actualización de medios educativos para los programas académicos de la Facultad de Ingeniería</t>
  </si>
  <si>
    <t>Relación e identificación de los proyectos de inversión</t>
  </si>
  <si>
    <t>Dotación y Adecuación de Infraestructura Física y Tecnológica</t>
  </si>
  <si>
    <t xml:space="preserve">Montaje de un Laboratorio especializado   para los programas de la  Facultad de Arte y Diseño </t>
  </si>
  <si>
    <t xml:space="preserve">La creación del Laboratorio BIM, consiste en la creación de un espacio en donde confluyan docentes investigadores y estudiantes con competencias en el manejo de estas nuevas tecnologías; así abordar problemas reales del sector de la construcción , en donde se experimentará y se capacitará en la implementación de esta nueva herramienta, Para esto se hace necesaria la adquisición de 31 estaciones de trabajo con sus respectivas licencias, que permitan el adecuado manejo de software con importantes requerimientos de procesamiento gráfico (modelado, texturizado, renderizado etc.) y un proyector corporativo, indispensable para dar cumplimiento a los cambios y nuevas directrices propuestos en la actual malla curricular de los programas. </t>
  </si>
  <si>
    <t>Adquisición y actualización de medios educativos (sala No.2) para los programas académicos de la Facultad de  Arte y Diseño</t>
  </si>
  <si>
    <t xml:space="preserve">Renovación tecnológica de hardware de la sala 2 de la Facultad de Arte y Diseño de acuerdo a las necesidad actuales del los programas de la Facultad. La mejora contempla un total de 36 equipos de cómputo. 
 </t>
  </si>
  <si>
    <t>Fortalecimiento infraestructura tecnólogica mediante la adquisición de Salas móviles para las facultades de: FCSA, FE, FI</t>
  </si>
  <si>
    <t>Adquirir  3 salas móviles de cómputo que consten de 30 equipos portátiles Windows para cada sala,  para los programas Tecnológicos, Profesionales  y de Posgrado de las Facultades  de Ciencias Sociales y de la Administración, Ingeniería   y Educación, para fortalecer los  procesos académicos, teniendo en cuenta los aspectos de correspondencia, suficiencia, y pertinencia de los recursos informáticos y de apoyo docente.</t>
  </si>
  <si>
    <t>Elaboración de Estudios y diseños técnicos  para el desarrollo del campus Unimayor-Sede Norte</t>
  </si>
  <si>
    <t xml:space="preserve">Para el desarrollo de proyectos de infraestructura las entidades públicas pueden abrir procesos de selección contemplados en la ley de contratación que les permita escoger al constructor que desarrolle las obras ,  solo si cuentan con los estudios y diseños definitivos y los permisos necesarios para su realización. En este sentido el presente proyecto tiene por objeto la realización de los estudios y diseños definitivos para la ampliación por etapas de la infraestructura del Campus Unimayor. Consistentes en:
1-	Plan maestro de ampliación del Campus Unimayor: Plan que contempla las necesidades de la Institución y las etapas de ejecución y manejo recomendadas de la ampliación de la infraestructura del Campus Unimayor.
2-	Estudios y diseños definitivos del Urbanismo del Campus
3-	Estudios y diseños definitivos Paisajísticos del Campus
4-	Estudios y diseños definitivos Arquitectónicos
5-	Estudios y diseños definitivos Geotécnicos y de suelos
6-	Estudios y diseños definitivos Estructurales
7-	Estudios y diseños hidro sanitarios, red contra incendios
8-	Estudios y diseños definitivos Eléctricos
9-	Estudios y diseños definitivos de Voz y datos
10-	Presupuesto y cronograma de obras
Con este insumo la institución contará con una hoja de ruta que le permita planificar y gestionar su proceso de ampliación de infraestructura, en donde contará con los estudios y diseños definitivos que le permitirán realizar las gestiones necesarias para apropiar los recursos necesarios y tener un crecimiento ordenado y de calidad en la oferta de la institución.
</t>
  </si>
  <si>
    <t>Formación, Capacitación y Desarrollo docente</t>
  </si>
  <si>
    <t>Capacitación docente maestría y doctorados</t>
  </si>
  <si>
    <t>Formación en educación continua para fortalecer competencias de los docentes</t>
  </si>
  <si>
    <t>La formación docente hará énfasis al aprendizaje complementario que tenga el docente a partir de su formación profesional, propendiendo por el fortalecimiento de las áreas de conocimiento existentes en cada una de las Facultades de la Institución. 
Ejes del plan de capacitación docente : Docencia, Investigación, relacionamiento con el sector externo, sistema de aseguramiento a la calidad, fortalecimiento del idioma inglés, capacitaciones individuales.</t>
  </si>
  <si>
    <t>Bienestar, Permanencia y Graduación en la Educación Superior</t>
  </si>
  <si>
    <t>Fortalecimiento del enfoque integral, inclusivo y de equidad en la IUCMC</t>
  </si>
  <si>
    <t>BANCO DE PROYECTOS 2020-2023</t>
  </si>
  <si>
    <t>N° Proyecto</t>
  </si>
  <si>
    <t>Línea de Inversión</t>
  </si>
  <si>
    <t>Nombre Proyecto</t>
  </si>
  <si>
    <t>Resultado Esperado</t>
  </si>
  <si>
    <t>Valor Recursos PFC</t>
  </si>
  <si>
    <t>Valor TOTAL PROYECTO</t>
  </si>
  <si>
    <t>Fecha de Finalización</t>
  </si>
  <si>
    <t>Porcentaje de Resultado Alcanzado a 31 de diciembre de 2023</t>
  </si>
  <si>
    <t>RECURSOS PFC
acumulado a 31 de marzo de 2024</t>
  </si>
  <si>
    <t>RECURSOS OTRAS FUENTES
acumulado a 31 de marzo de 2024</t>
  </si>
  <si>
    <t>Principal Condición de Calidad fortalecida del Decreto 1330 del 2019</t>
  </si>
  <si>
    <t>Principal Factor de Calidad fortalecido del Acuerdo 02 del 2020</t>
  </si>
  <si>
    <t>Principal  característica de calidad impactada del Acuerdo 02 de 2020</t>
  </si>
  <si>
    <t>Observaciones 
(Hitos, acontecimientos significativos, inconvenientes o alertas)</t>
  </si>
  <si>
    <t>Comprometidos</t>
  </si>
  <si>
    <t>Ejecutados</t>
  </si>
  <si>
    <t xml:space="preserve">Ejecutados </t>
  </si>
  <si>
    <t>Recursos suficientes para garantizar el cumplimiento de las metas</t>
  </si>
  <si>
    <t>Desarrollo, gestión y sostenibilidad institucional</t>
  </si>
  <si>
    <t>Infraestructura física y tecnológica</t>
  </si>
  <si>
    <t>Adquision de licencias para los equipos empresa GRANDK SAS</t>
  </si>
  <si>
    <r>
      <t>Formar un mayor número de docentes en programas de doctorado que contribuyan a la calidad académica en los programas académicos del Colegio Mayor del Cauca.  
Se espera continuar apoyando la formación de 4 docentes en el nivel de doctorado</t>
    </r>
    <r>
      <rPr>
        <sz val="8"/>
        <color rgb="FFFF0000"/>
        <rFont val="Cambria"/>
        <family val="2"/>
        <scheme val="major"/>
      </rPr>
      <t xml:space="preserve">
</t>
    </r>
  </si>
  <si>
    <t>Mecanismos de selección y evaluación de estudiantes y profesores</t>
  </si>
  <si>
    <t>Comunidad de profesores</t>
  </si>
  <si>
    <t>Desarrollo profesoral</t>
  </si>
  <si>
    <t xml:space="preserve">Establecer en la Institución Universitaria Colegio Mayor del Cauca los lineamientos estratégicos que orientan las acciones para identificar, analizar y visibilizar las condiciones específicas y colectivas de desigualdad, fragilidad, vulnerabilidad, discriminación o exclusión en la IUCMC para promover procesos de atención y evaluación bajo los criterios de Equidad, Diversidad e Inclusión.
Generar acciones de socialización y apropiación de los conceptos de diversidad, equidad e inclusión por parte de la comunidad institucional como referente  fundamental para el desarrollo de las labores formativas, académicas, docentes, científicas, culturales y de extensión, teniendo en cuenta procesos participativos de caracterización, valoración y actualización sistemática de las estrategias.
Desarrollar acciones para promover el Desarrollo humano y calidad de vida de la persona y del grupo institucional como un todo (estudiantes, docentes y personal administrativo), de acuerdo a las condiciones y necesidades de cada estamento, en cada uno de los lugares donde desarrolle sus labores, a su nivel de formación y la modalidad del programa académico, en el marco del pluralismo, la diversidad y la
inclusión.                                </t>
  </si>
  <si>
    <t>Modelo de bienestar</t>
  </si>
  <si>
    <t>Bienestar institucional</t>
  </si>
  <si>
    <t>Estructura y funcionamiento del bienestar</t>
  </si>
  <si>
    <t>TOTAL</t>
  </si>
  <si>
    <t>Ofrecer condiciones adecuadas para la formación en educación superior del COLEGIO MAYOR DEL CAUCA- INSTITUCIÓN UNIVERSITARIA.</t>
  </si>
  <si>
    <t>Diciembre2022</t>
  </si>
  <si>
    <t>Diciembre 2022</t>
  </si>
  <si>
    <t xml:space="preserve">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</si>
  <si>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 xml:space="preserve">Mejorar en la incorporación de las herramientas digitales y tecnológicas en los procesos académicos y de investigación con calidad.
Crear competencias en las estudiantes propias del manejo de las nuevas tecnologías aplicadas al arte y el diseño que les permita ser más competitivos en los ambientes laborales y de investigación.
</t>
  </si>
  <si>
    <t>Diciembre 2021</t>
  </si>
  <si>
    <t xml:space="preserve"> Dotar de los medios educativos a nivel de infraestructura, servicios y equipos tecnológicos con el objetivo de apoyar los procesos de docencia, investigación y proyección social, con lo que le garantiza a la comunidad académica de la facultad de Ingeniería mejorar las competencias, habilidades y destrezas que permitan la formación de pensamiento lógico, crítico y toma de decisiones acertadas en diferentes ambientes académicos, de investigación y laborales.</t>
  </si>
  <si>
    <t>Construcción de infraestructura Física</t>
  </si>
  <si>
    <t>CONSTRUCCIÓN DE LA INFRAESTRUCTURA SEDE NORTE INSTITUCIÓN UNIVERSITARIA COLEGIO MAYOR DEL CAUCA, DEPARTAMENTO DEL CAUCA POPAYÁN</t>
  </si>
  <si>
    <t>Mayo 2024</t>
  </si>
  <si>
    <t>Para el año 2022, la IES suscribre el con el Consorcio G&amp;S el Contrato de Obra Pública No. LP-OP-CMC-03-2022 cuyo objeto es: Construcción de la segunda fase de la infraestructura Sede Norte Institución Universitaria Colegio Mayor del Cauca, por un valor total de $6.750.000.000. Cuyas fuentes de financiamientos son las siguientes:
Recursos PFC 2020 por un valor de $2.732.654.757
Recursos PFC 2021 por un valor de $2.390,333,243
Recursos CREE por un valor de $1.627.012</t>
  </si>
  <si>
    <t>CONSTRUCCIÓN DE LA INFRAESTRUCTURA SEDE NORTE INSTITUCIÓN UNIVERSITARIA COLEGIO MAYOR DEL CAUCA, DEPARTAMENTO DEL CAUCA POPAYÁN.</t>
  </si>
  <si>
    <t>Para el año 2022, la IES suscribre el con el Consorcio G&amp;S el Contrato de Obra Pública No. LP-OP-CMC-03-2022 cuyo objeto es: Construcción de la segunda fase de la infraestructura Sede Norte Institución Universitaria Colegio Mayor del Cauca, por un valor total de $6.750.000.000, cuyas fuentes de financiamiento son las siguientes:
Recursos PFC 2020 por un valor de $2.732.654.757
Recursos PFC 2021 por un valor de $2.390,333,243
Recursos CREE por un valor de $1.627.012</t>
  </si>
  <si>
    <t>Se aquiere lote ubicado contiguo sede Norte Colegio Mayor del Cauca
El Valor de $120.000.000, de PFC 2021, se asignaron para la adquisición del  lote.
Finalizado</t>
  </si>
  <si>
    <t>Finalizado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</si>
</sst>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164" formatCode="&quot;$&quot;\ #,##0"/>
    <numFmt numFmtId="165" formatCode="_(&quot;$&quot;* #,##0_);_(&quot;$&quot;* \(#,##0\);_(&quot;$&quot;* &quot;-&quot;??_);_(@_)"/>
    <numFmt numFmtId="166" formatCode="d/m/yyyy"/>
    <numFmt numFmtId="167" formatCode="[$$-240A]\ #,##0;\-[$$-240A]\ #,##0"/>
  </numFmts>
  <fonts count="18"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8"/>
      <color theme="1"/>
      <name val="Futura Bk"/>
      <family val="2"/>
    </font>
    <font>
      <b/>
      <sz val="18"/>
      <name val="Futura Bk"/>
      <family val="2"/>
    </font>
    <font>
      <sz val="9"/>
      <name val="Futura Bk"/>
      <family val="2"/>
    </font>
    <font>
      <b/>
      <sz val="22"/>
      <color theme="1"/>
      <name val="Futura Bk"/>
      <family val="2"/>
    </font>
    <font>
      <b/>
      <sz val="8"/>
      <color theme="0"/>
      <name val="Cambria"/>
      <family val="2"/>
      <scheme val="major"/>
    </font>
    <font>
      <sz val="8"/>
      <name val="Cambria"/>
      <family val="2"/>
      <scheme val="major"/>
    </font>
    <font>
      <sz val="8"/>
      <color theme="1"/>
      <name val="Cambria"/>
      <family val="2"/>
      <scheme val="major"/>
    </font>
    <font>
      <sz val="8"/>
      <color theme="1"/>
      <name val="Calibri"/>
      <family val="2"/>
      <scheme val="minor"/>
    </font>
    <font>
      <sz val="8"/>
      <color rgb="FFFF0000"/>
      <name val="Cambria"/>
      <family val="2"/>
      <scheme val="major"/>
    </font>
    <font>
      <sz val="8"/>
      <name val="Calibri"/>
      <family val="2"/>
      <scheme val="minor"/>
    </font>
    <font>
      <b/>
      <sz val="8"/>
      <color theme="0"/>
      <name val="Calibri"/>
      <family val="2"/>
      <scheme val="minor"/>
    </font>
    <font>
      <sz val="9"/>
      <color theme="1"/>
      <name val="Calibri"/>
      <family val="2"/>
      <scheme val="minor"/>
    </font>
    <font>
      <b/>
      <sz val="8"/>
      <name val="Cambria"/>
      <family val="2"/>
      <scheme val="major"/>
    </font>
    <font>
      <b/>
      <sz val="15"/>
      <name val="Futura Bk"/>
      <family val="2"/>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B43636"/>
        <bgColor indexed="64"/>
      </patternFill>
    </fill>
    <fill>
      <patternFill patternType="solid">
        <fgColor theme="0" tint="-0.499984740745262"/>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4"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9" fillId="2" borderId="0" xfId="0" applyFont="1" applyFill="1" applyAlignment="1">
      <alignment vertical="center"/>
    </xf>
    <xf numFmtId="164" fontId="8" fillId="4"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65" fontId="10" fillId="0" borderId="1" xfId="1" applyNumberFormat="1" applyFont="1" applyBorder="1" applyAlignment="1">
      <alignment horizontal="center" vertical="center"/>
    </xf>
    <xf numFmtId="166" fontId="10" fillId="0" borderId="14" xfId="0" applyNumberFormat="1" applyFont="1" applyFill="1" applyBorder="1" applyAlignment="1">
      <alignment horizontal="center" vertical="center" wrapText="1"/>
    </xf>
    <xf numFmtId="42" fontId="10" fillId="0" borderId="1" xfId="2" applyFont="1" applyBorder="1" applyAlignment="1">
      <alignment horizontal="center" vertical="center"/>
    </xf>
    <xf numFmtId="42" fontId="10" fillId="0" borderId="1" xfId="2" applyFont="1" applyBorder="1" applyAlignment="1">
      <alignment horizontal="center" vertical="center" wrapText="1"/>
    </xf>
    <xf numFmtId="42" fontId="11" fillId="0" borderId="1" xfId="2" applyFont="1" applyBorder="1" applyAlignment="1">
      <alignment vertical="center" wrapText="1"/>
    </xf>
    <xf numFmtId="0" fontId="10" fillId="2" borderId="0" xfId="0" applyFont="1" applyFill="1" applyAlignment="1">
      <alignment vertical="center"/>
    </xf>
    <xf numFmtId="0" fontId="11" fillId="2" borderId="0" xfId="0" applyFont="1" applyFill="1" applyAlignment="1">
      <alignment vertical="center" wrapText="1"/>
    </xf>
    <xf numFmtId="42" fontId="8" fillId="5" borderId="1" xfId="2" applyFont="1" applyFill="1" applyBorder="1" applyAlignment="1">
      <alignment horizontal="center" vertical="center"/>
    </xf>
    <xf numFmtId="14"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13" fillId="2" borderId="0" xfId="0" applyFont="1" applyFill="1" applyAlignment="1">
      <alignment horizontal="center" vertical="center"/>
    </xf>
    <xf numFmtId="164" fontId="14" fillId="4" borderId="1" xfId="0" applyNumberFormat="1" applyFont="1" applyFill="1" applyBorder="1" applyAlignment="1">
      <alignment horizontal="center" vertical="center" wrapText="1"/>
    </xf>
    <xf numFmtId="0" fontId="11" fillId="2" borderId="0" xfId="0" applyFont="1" applyFill="1" applyAlignment="1">
      <alignment horizontal="center" vertical="center"/>
    </xf>
    <xf numFmtId="0" fontId="11" fillId="0" borderId="1" xfId="0" applyFont="1" applyBorder="1" applyAlignment="1">
      <alignment horizontal="center" vertical="center"/>
    </xf>
    <xf numFmtId="0" fontId="15" fillId="0" borderId="1" xfId="0" applyFont="1" applyFill="1" applyBorder="1" applyAlignment="1">
      <alignment horizontal="center" vertical="center" wrapText="1"/>
    </xf>
    <xf numFmtId="42" fontId="11" fillId="0" borderId="1" xfId="2" applyFont="1" applyBorder="1" applyAlignment="1">
      <alignment horizontal="center" vertical="center"/>
    </xf>
    <xf numFmtId="14" fontId="11" fillId="0" borderId="1" xfId="0" applyNumberFormat="1" applyFont="1" applyBorder="1" applyAlignment="1">
      <alignment horizontal="center" vertical="center"/>
    </xf>
    <xf numFmtId="9" fontId="11" fillId="6" borderId="1" xfId="3" applyFont="1" applyFill="1" applyBorder="1" applyAlignment="1">
      <alignment horizontal="center" vertical="center"/>
    </xf>
    <xf numFmtId="42" fontId="11" fillId="0" borderId="1" xfId="2" applyFont="1" applyBorder="1" applyAlignment="1">
      <alignment horizontal="center" vertical="center" wrapText="1"/>
    </xf>
    <xf numFmtId="0" fontId="11" fillId="0" borderId="1" xfId="0" applyFont="1" applyBorder="1" applyAlignment="1">
      <alignment horizontal="center" vertical="center" wrapText="1"/>
    </xf>
    <xf numFmtId="42" fontId="14" fillId="5" borderId="1" xfId="2" applyFont="1" applyFill="1" applyBorder="1" applyAlignment="1">
      <alignment horizontal="center" vertical="center"/>
    </xf>
    <xf numFmtId="14" fontId="14" fillId="5" borderId="1" xfId="0" applyNumberFormat="1" applyFont="1" applyFill="1" applyBorder="1" applyAlignment="1">
      <alignment horizontal="center" vertical="center"/>
    </xf>
    <xf numFmtId="9" fontId="14" fillId="5" borderId="1" xfId="3" applyFont="1" applyFill="1" applyBorder="1" applyAlignment="1">
      <alignment horizontal="center" vertical="center"/>
    </xf>
    <xf numFmtId="0" fontId="14" fillId="5" borderId="1" xfId="0" applyFont="1" applyFill="1" applyBorder="1" applyAlignment="1">
      <alignment horizontal="center" vertical="center"/>
    </xf>
    <xf numFmtId="0" fontId="13" fillId="2" borderId="0" xfId="0" applyFont="1" applyFill="1" applyAlignment="1">
      <alignment vertical="center"/>
    </xf>
    <xf numFmtId="0" fontId="11" fillId="2"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justify" wrapText="1"/>
    </xf>
    <xf numFmtId="42" fontId="11" fillId="0" borderId="1" xfId="2" applyFont="1" applyBorder="1" applyAlignment="1">
      <alignment vertical="center"/>
    </xf>
    <xf numFmtId="0" fontId="11" fillId="0" borderId="1" xfId="0" applyFont="1" applyBorder="1" applyAlignment="1">
      <alignment horizontal="left" vertical="center"/>
    </xf>
    <xf numFmtId="0" fontId="11" fillId="0" borderId="1" xfId="0" applyFont="1" applyFill="1" applyBorder="1" applyAlignment="1">
      <alignment horizontal="left" vertical="center" wrapText="1"/>
    </xf>
    <xf numFmtId="167" fontId="11"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42" fontId="14" fillId="5" borderId="1" xfId="2" applyFont="1" applyFill="1" applyBorder="1" applyAlignment="1">
      <alignment vertical="center"/>
    </xf>
    <xf numFmtId="0" fontId="14" fillId="5" borderId="1" xfId="0" applyFont="1" applyFill="1" applyBorder="1" applyAlignment="1">
      <alignment horizontal="left" vertical="center"/>
    </xf>
    <xf numFmtId="0" fontId="15" fillId="0" borderId="1" xfId="0" applyFont="1" applyFill="1" applyBorder="1" applyAlignment="1">
      <alignment vertical="center" wrapText="1"/>
    </xf>
    <xf numFmtId="9" fontId="11" fillId="0" borderId="1" xfId="3" applyFont="1" applyFill="1" applyBorder="1" applyAlignment="1">
      <alignment horizontal="center" vertical="center"/>
    </xf>
    <xf numFmtId="9" fontId="9" fillId="0" borderId="1" xfId="3" applyFont="1" applyFill="1" applyBorder="1" applyAlignment="1">
      <alignment horizontal="center" vertical="center"/>
    </xf>
    <xf numFmtId="9" fontId="16" fillId="0" borderId="1" xfId="3" applyFont="1" applyFill="1" applyBorder="1" applyAlignment="1">
      <alignment horizontal="center" vertical="center"/>
    </xf>
    <xf numFmtId="0" fontId="6" fillId="0" borderId="0" xfId="0" applyFont="1" applyFill="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Fill="1" applyAlignment="1">
      <alignment vertical="center"/>
    </xf>
    <xf numFmtId="164" fontId="14" fillId="4" borderId="13" xfId="0" applyNumberFormat="1" applyFont="1" applyFill="1" applyBorder="1" applyAlignment="1">
      <alignment horizontal="center" vertical="center" wrapText="1"/>
    </xf>
    <xf numFmtId="164" fontId="14" fillId="4" borderId="12" xfId="0"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4" borderId="1"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318905</xdr:colOff>
      <xdr:row>2</xdr:row>
      <xdr:rowOff>43041</xdr:rowOff>
    </xdr:from>
    <xdr:to>
      <xdr:col>13</xdr:col>
      <xdr:colOff>678905</xdr:colOff>
      <xdr:row>2</xdr:row>
      <xdr:rowOff>468491</xdr:rowOff>
    </xdr:to>
    <xdr:sp macro="" textlink="">
      <xdr:nvSpPr>
        <xdr:cNvPr id="2" name="Globo: flecha hacia abajo 19">
          <a:extLst>
            <a:ext uri="{FF2B5EF4-FFF2-40B4-BE49-F238E27FC236}">
              <a16:creationId xmlns:a16="http://schemas.microsoft.com/office/drawing/2014/main" id="{FA0C4227-4A4E-4045-B964-942A50DDE695}"/>
            </a:ext>
          </a:extLst>
        </xdr:cNvPr>
        <xdr:cNvSpPr/>
      </xdr:nvSpPr>
      <xdr:spPr>
        <a:xfrm>
          <a:off x="27274655" y="1490841"/>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Arial" panose="020B0604020202020204" pitchFamily="34" charset="0"/>
              <a:cs typeface="Arial" panose="020B0604020202020204" pitchFamily="34" charset="0"/>
            </a:rPr>
            <a:t>16</a:t>
          </a:r>
        </a:p>
      </xdr:txBody>
    </xdr:sp>
    <xdr:clientData/>
  </xdr:twoCellAnchor>
  <xdr:twoCellAnchor>
    <xdr:from>
      <xdr:col>13</xdr:col>
      <xdr:colOff>318905</xdr:colOff>
      <xdr:row>29</xdr:row>
      <xdr:rowOff>43041</xdr:rowOff>
    </xdr:from>
    <xdr:to>
      <xdr:col>13</xdr:col>
      <xdr:colOff>678905</xdr:colOff>
      <xdr:row>29</xdr:row>
      <xdr:rowOff>468491</xdr:rowOff>
    </xdr:to>
    <xdr:sp macro="" textlink="">
      <xdr:nvSpPr>
        <xdr:cNvPr id="4" name="Globo: flecha hacia abajo 19">
          <a:extLst>
            <a:ext uri="{FF2B5EF4-FFF2-40B4-BE49-F238E27FC236}">
              <a16:creationId xmlns:a16="http://schemas.microsoft.com/office/drawing/2014/main" id="{9B00B106-946B-4E77-A32E-001B334BE787}"/>
            </a:ext>
          </a:extLst>
        </xdr:cNvPr>
        <xdr:cNvSpPr/>
      </xdr:nvSpPr>
      <xdr:spPr>
        <a:xfrm>
          <a:off x="14320655" y="1490841"/>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Arial" panose="020B0604020202020204" pitchFamily="34" charset="0"/>
              <a:cs typeface="Arial" panose="020B0604020202020204" pitchFamily="34" charset="0"/>
            </a:rPr>
            <a:t>16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OS\C.1.01_Planeacion\1.01.30_Planes\1.0.1.30.90_planes%20de%20fomento%20a%20la%20calidad\FOMENTO_2024\ANEXO%201%20Seguimiento%20Plan%20de%20Fomento%202019-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ATOS\C.1.01_Planeacion\1.01.30_Planes\1.0.1.30.90_planes%20de%20fomento%20a%20la%20calidad\FOMENTO_2023\nuevo%20plan%20recursos%20fomento%202023\Anexo_Formulaci&#243;n%20Plan%20de%20Fomento%20a%20la%20Calidad%202023.xlsx_2023-EE-174263_1%20observ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Seguimiento_Proyectos_PFC"/>
      <sheetName val="Seguimiento_PFC_2019"/>
      <sheetName val="Seguimiento_PFC_2020"/>
      <sheetName val="Seguimiento_PFC_2021"/>
      <sheetName val="Seguimiento_PFC_2022"/>
      <sheetName val="Seguimiento_PFC_2023"/>
      <sheetName val="Hoja2"/>
      <sheetName val="Hoja3"/>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Formulación_Proyectos"/>
      <sheetName val="Proyectos_2023"/>
      <sheetName val="Tabla_1.Sublineas_Inversión"/>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tabSelected="1" topLeftCell="F1" zoomScale="110" zoomScaleNormal="110" workbookViewId="0">
      <selection activeCell="F6" sqref="F6"/>
    </sheetView>
  </sheetViews>
  <sheetFormatPr baseColWidth="10" defaultColWidth="11.42578125" defaultRowHeight="13.5" x14ac:dyDescent="0.25"/>
  <cols>
    <col min="1" max="1" width="7.5703125" style="2" customWidth="1"/>
    <col min="2" max="2" width="30.28515625" style="2" customWidth="1"/>
    <col min="3" max="3" width="43.85546875" style="2" customWidth="1"/>
    <col min="4" max="4" width="77.7109375" style="2" customWidth="1"/>
    <col min="5" max="5" width="27.7109375" style="3" customWidth="1"/>
    <col min="6" max="6" width="27.85546875" style="3" customWidth="1"/>
    <col min="7" max="7" width="26.85546875" style="2" customWidth="1"/>
    <col min="8" max="8" width="34.5703125" style="50" customWidth="1"/>
    <col min="9" max="9" width="21" style="2" customWidth="1"/>
    <col min="10" max="10" width="21.140625" style="2" customWidth="1"/>
    <col min="11" max="11" width="18.28515625" style="2" customWidth="1"/>
    <col min="12" max="12" width="19.5703125" style="2" customWidth="1"/>
    <col min="13" max="13" width="19.5703125" style="3" customWidth="1"/>
    <col min="14" max="14" width="24.140625" style="2" customWidth="1"/>
    <col min="15" max="15" width="28.7109375" style="2" customWidth="1"/>
    <col min="16" max="16" width="21.85546875" style="2" customWidth="1"/>
    <col min="17" max="17" width="15.28515625" style="2" customWidth="1"/>
    <col min="18" max="18" width="9.7109375" style="2" customWidth="1"/>
    <col min="19" max="19" width="9.85546875" style="2" customWidth="1"/>
    <col min="20" max="20" width="11.42578125" style="2" customWidth="1"/>
    <col min="21" max="21" width="15" style="2" customWidth="1"/>
    <col min="22" max="22" width="13.7109375" style="2" customWidth="1"/>
    <col min="23" max="23" width="14.85546875" style="2" customWidth="1"/>
    <col min="24" max="24" width="14.28515625" style="2" customWidth="1"/>
    <col min="25" max="25" width="17" style="2" customWidth="1"/>
    <col min="26" max="26" width="18.5703125" style="2" customWidth="1"/>
    <col min="27" max="27" width="19.42578125" style="2" customWidth="1"/>
    <col min="28" max="28" width="23.28515625" style="2" customWidth="1"/>
    <col min="29" max="29" width="27.5703125" style="2" customWidth="1"/>
    <col min="30" max="30" width="40.7109375" style="2" customWidth="1"/>
    <col min="31" max="31" width="11.7109375" style="2" bestFit="1" customWidth="1"/>
    <col min="32" max="32" width="12.7109375" style="2" bestFit="1" customWidth="1"/>
    <col min="33" max="33" width="17.28515625" style="2" customWidth="1"/>
    <col min="34" max="34" width="15.28515625" style="2" customWidth="1"/>
    <col min="35" max="35" width="19.85546875" style="2" customWidth="1"/>
    <col min="36" max="36" width="17.42578125" style="2" customWidth="1"/>
    <col min="37" max="37" width="11.5703125" style="2" bestFit="1" customWidth="1"/>
    <col min="38" max="38" width="18.28515625" style="2" customWidth="1"/>
    <col min="39" max="39" width="72.28515625" style="2" customWidth="1"/>
    <col min="40" max="16384" width="11.42578125" style="2"/>
  </cols>
  <sheetData>
    <row r="1" spans="1:30" s="1" customFormat="1" ht="30" x14ac:dyDescent="0.25">
      <c r="A1" s="70" t="s">
        <v>25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2"/>
    </row>
    <row r="2" spans="1:30" ht="38.25" customHeight="1" thickBot="1" x14ac:dyDescent="0.3">
      <c r="A2" s="73" t="s">
        <v>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5"/>
    </row>
    <row r="3" spans="1:30" s="51" customFormat="1" ht="21" x14ac:dyDescent="0.25">
      <c r="B3" s="51">
        <v>2023</v>
      </c>
      <c r="E3" s="52"/>
      <c r="F3" s="52"/>
      <c r="H3" s="53"/>
      <c r="M3" s="52"/>
    </row>
    <row r="4" spans="1:30" s="4" customFormat="1" ht="32.25" customHeight="1" x14ac:dyDescent="0.25">
      <c r="A4" s="68" t="s">
        <v>26</v>
      </c>
      <c r="B4" s="68" t="s">
        <v>27</v>
      </c>
      <c r="C4" s="65" t="s">
        <v>28</v>
      </c>
      <c r="D4" s="65" t="s">
        <v>29</v>
      </c>
      <c r="E4" s="65" t="s">
        <v>30</v>
      </c>
      <c r="F4" s="65" t="s">
        <v>31</v>
      </c>
      <c r="G4" s="65" t="s">
        <v>32</v>
      </c>
      <c r="H4" s="65" t="s">
        <v>33</v>
      </c>
      <c r="I4" s="67" t="s">
        <v>34</v>
      </c>
      <c r="J4" s="67"/>
      <c r="K4" s="67" t="s">
        <v>35</v>
      </c>
      <c r="L4" s="67"/>
      <c r="M4" s="69" t="s">
        <v>36</v>
      </c>
      <c r="N4" s="69" t="s">
        <v>37</v>
      </c>
      <c r="O4" s="69" t="s">
        <v>38</v>
      </c>
      <c r="P4" s="68" t="s">
        <v>39</v>
      </c>
    </row>
    <row r="5" spans="1:30" s="4" customFormat="1" ht="25.5" customHeight="1" x14ac:dyDescent="0.25">
      <c r="A5" s="65"/>
      <c r="B5" s="65"/>
      <c r="C5" s="66"/>
      <c r="D5" s="66"/>
      <c r="E5" s="66"/>
      <c r="F5" s="66"/>
      <c r="G5" s="66"/>
      <c r="H5" s="66"/>
      <c r="I5" s="5" t="s">
        <v>40</v>
      </c>
      <c r="J5" s="5" t="s">
        <v>41</v>
      </c>
      <c r="K5" s="5" t="s">
        <v>40</v>
      </c>
      <c r="L5" s="5" t="s">
        <v>42</v>
      </c>
      <c r="M5" s="67"/>
      <c r="N5" s="67"/>
      <c r="O5" s="67"/>
      <c r="P5" s="65"/>
    </row>
    <row r="6" spans="1:30" s="14" customFormat="1" ht="134.25" customHeight="1" x14ac:dyDescent="0.25">
      <c r="A6" s="6">
        <v>1</v>
      </c>
      <c r="B6" s="7" t="s">
        <v>10</v>
      </c>
      <c r="C6" s="7" t="s">
        <v>11</v>
      </c>
      <c r="D6" s="8" t="s">
        <v>12</v>
      </c>
      <c r="E6" s="9">
        <v>900000000</v>
      </c>
      <c r="F6" s="9">
        <v>900000000</v>
      </c>
      <c r="G6" s="10">
        <v>45383</v>
      </c>
      <c r="H6" s="48">
        <f>I6/E6</f>
        <v>0.11087777777777778</v>
      </c>
      <c r="I6" s="11">
        <v>99790000</v>
      </c>
      <c r="J6" s="11">
        <v>99790000</v>
      </c>
      <c r="K6" s="11">
        <v>0</v>
      </c>
      <c r="L6" s="11">
        <v>0</v>
      </c>
      <c r="M6" s="12" t="s">
        <v>43</v>
      </c>
      <c r="N6" s="13" t="s">
        <v>44</v>
      </c>
      <c r="O6" s="13" t="s">
        <v>45</v>
      </c>
      <c r="P6" s="7" t="s">
        <v>46</v>
      </c>
    </row>
    <row r="7" spans="1:30" s="14" customFormat="1" ht="83.25" customHeight="1" x14ac:dyDescent="0.25">
      <c r="A7" s="6">
        <v>2</v>
      </c>
      <c r="B7" s="7" t="s">
        <v>10</v>
      </c>
      <c r="C7" s="7" t="s">
        <v>13</v>
      </c>
      <c r="D7" s="8" t="s">
        <v>14</v>
      </c>
      <c r="E7" s="9">
        <v>300000000</v>
      </c>
      <c r="F7" s="9">
        <v>300000000</v>
      </c>
      <c r="G7" s="10">
        <v>45383</v>
      </c>
      <c r="H7" s="48">
        <v>0</v>
      </c>
      <c r="I7" s="11">
        <v>0</v>
      </c>
      <c r="J7" s="11">
        <v>0</v>
      </c>
      <c r="K7" s="11">
        <v>0</v>
      </c>
      <c r="L7" s="11">
        <v>0</v>
      </c>
      <c r="M7" s="12" t="s">
        <v>43</v>
      </c>
      <c r="N7" s="13" t="s">
        <v>44</v>
      </c>
      <c r="O7" s="13" t="s">
        <v>45</v>
      </c>
      <c r="P7" s="6"/>
    </row>
    <row r="8" spans="1:30" s="14" customFormat="1" ht="95.25" customHeight="1" x14ac:dyDescent="0.25">
      <c r="A8" s="6">
        <v>3</v>
      </c>
      <c r="B8" s="7" t="s">
        <v>10</v>
      </c>
      <c r="C8" s="7" t="s">
        <v>15</v>
      </c>
      <c r="D8" s="8" t="s">
        <v>16</v>
      </c>
      <c r="E8" s="9">
        <v>700000000</v>
      </c>
      <c r="F8" s="9">
        <v>700000000</v>
      </c>
      <c r="G8" s="10">
        <v>45383</v>
      </c>
      <c r="H8" s="48">
        <v>0</v>
      </c>
      <c r="I8" s="11">
        <v>0</v>
      </c>
      <c r="J8" s="11">
        <v>0</v>
      </c>
      <c r="K8" s="11">
        <v>0</v>
      </c>
      <c r="L8" s="11">
        <v>0</v>
      </c>
      <c r="M8" s="12" t="s">
        <v>43</v>
      </c>
      <c r="N8" s="13" t="s">
        <v>44</v>
      </c>
      <c r="O8" s="13" t="s">
        <v>45</v>
      </c>
      <c r="P8" s="6"/>
    </row>
    <row r="9" spans="1:30" s="14" customFormat="1" ht="296.25" customHeight="1" x14ac:dyDescent="0.25">
      <c r="A9" s="6">
        <v>4</v>
      </c>
      <c r="B9" s="7" t="s">
        <v>10</v>
      </c>
      <c r="C9" s="7" t="s">
        <v>17</v>
      </c>
      <c r="D9" s="8" t="s">
        <v>18</v>
      </c>
      <c r="E9" s="9">
        <v>514253935</v>
      </c>
      <c r="F9" s="9">
        <v>514253935</v>
      </c>
      <c r="G9" s="10">
        <v>45657</v>
      </c>
      <c r="H9" s="48">
        <v>0.11</v>
      </c>
      <c r="I9" s="11">
        <v>57048680</v>
      </c>
      <c r="J9" s="11">
        <f>+I9</f>
        <v>57048680</v>
      </c>
      <c r="K9" s="11">
        <v>0</v>
      </c>
      <c r="L9" s="11">
        <v>0</v>
      </c>
      <c r="M9" s="12" t="s">
        <v>43</v>
      </c>
      <c r="N9" s="13" t="s">
        <v>44</v>
      </c>
      <c r="O9" s="13" t="s">
        <v>45</v>
      </c>
      <c r="P9" s="6"/>
    </row>
    <row r="10" spans="1:30" s="14" customFormat="1" ht="72" customHeight="1" x14ac:dyDescent="0.25">
      <c r="A10" s="6">
        <v>5</v>
      </c>
      <c r="B10" s="7" t="s">
        <v>19</v>
      </c>
      <c r="C10" s="7" t="s">
        <v>20</v>
      </c>
      <c r="D10" s="8" t="s">
        <v>47</v>
      </c>
      <c r="E10" s="9">
        <v>50000000</v>
      </c>
      <c r="F10" s="9">
        <v>50000000</v>
      </c>
      <c r="G10" s="10">
        <v>45657</v>
      </c>
      <c r="H10" s="48">
        <v>0.4</v>
      </c>
      <c r="I10" s="11">
        <v>20168375</v>
      </c>
      <c r="J10" s="11">
        <v>20168375</v>
      </c>
      <c r="K10" s="11">
        <v>0</v>
      </c>
      <c r="L10" s="11">
        <v>0</v>
      </c>
      <c r="M10" s="12" t="s">
        <v>48</v>
      </c>
      <c r="N10" s="13" t="s">
        <v>49</v>
      </c>
      <c r="O10" s="13" t="s">
        <v>50</v>
      </c>
      <c r="P10" s="6"/>
    </row>
    <row r="11" spans="1:30" s="14" customFormat="1" ht="108" customHeight="1" x14ac:dyDescent="0.25">
      <c r="A11" s="6">
        <v>6</v>
      </c>
      <c r="B11" s="7" t="s">
        <v>19</v>
      </c>
      <c r="C11" s="7" t="s">
        <v>21</v>
      </c>
      <c r="D11" s="8" t="s">
        <v>22</v>
      </c>
      <c r="E11" s="9">
        <v>100000000</v>
      </c>
      <c r="F11" s="9">
        <v>100000000</v>
      </c>
      <c r="G11" s="10">
        <v>45657</v>
      </c>
      <c r="H11" s="48">
        <v>0</v>
      </c>
      <c r="I11" s="11">
        <v>0</v>
      </c>
      <c r="J11" s="11">
        <v>0</v>
      </c>
      <c r="K11" s="11">
        <v>0</v>
      </c>
      <c r="L11" s="11">
        <v>0</v>
      </c>
      <c r="M11" s="12" t="s">
        <v>48</v>
      </c>
      <c r="N11" s="13" t="s">
        <v>49</v>
      </c>
      <c r="O11" s="13" t="s">
        <v>50</v>
      </c>
      <c r="P11" s="6"/>
    </row>
    <row r="12" spans="1:30" s="14" customFormat="1" ht="222" customHeight="1" x14ac:dyDescent="0.25">
      <c r="A12" s="6">
        <v>7</v>
      </c>
      <c r="B12" s="7" t="s">
        <v>23</v>
      </c>
      <c r="C12" s="7" t="s">
        <v>24</v>
      </c>
      <c r="D12" s="8" t="s">
        <v>51</v>
      </c>
      <c r="E12" s="9">
        <v>50000000</v>
      </c>
      <c r="F12" s="9">
        <v>50000000</v>
      </c>
      <c r="G12" s="10">
        <v>45657</v>
      </c>
      <c r="H12" s="48">
        <f>I12/E12</f>
        <v>0.16500000000000001</v>
      </c>
      <c r="I12" s="11">
        <v>8250000</v>
      </c>
      <c r="J12" s="11">
        <v>8250000</v>
      </c>
      <c r="K12" s="11">
        <v>0</v>
      </c>
      <c r="L12" s="11">
        <v>0</v>
      </c>
      <c r="M12" s="12" t="s">
        <v>52</v>
      </c>
      <c r="N12" s="15" t="s">
        <v>53</v>
      </c>
      <c r="O12" s="13" t="s">
        <v>54</v>
      </c>
      <c r="P12" s="6"/>
    </row>
    <row r="13" spans="1:30" s="14" customFormat="1" ht="15" customHeight="1" x14ac:dyDescent="0.25">
      <c r="A13" s="62" t="s">
        <v>55</v>
      </c>
      <c r="B13" s="63"/>
      <c r="C13" s="63"/>
      <c r="D13" s="64"/>
      <c r="E13" s="16">
        <f>SUM(E6:E12)</f>
        <v>2614253935</v>
      </c>
      <c r="F13" s="16">
        <f>SUM(F6:F12)</f>
        <v>2614253935</v>
      </c>
      <c r="G13" s="17"/>
      <c r="H13" s="49">
        <f>AVERAGE(H6:H12)</f>
        <v>0.11226825396825399</v>
      </c>
      <c r="I13" s="16">
        <f>SUM(I6:I12)</f>
        <v>185257055</v>
      </c>
      <c r="J13" s="16">
        <f>SUM(J6:J12)</f>
        <v>185257055</v>
      </c>
      <c r="K13" s="16">
        <f>SUM(K6:K12)</f>
        <v>0</v>
      </c>
      <c r="L13" s="16">
        <f>SUM(L6:L12)</f>
        <v>0</v>
      </c>
      <c r="M13" s="16"/>
      <c r="N13" s="16"/>
      <c r="O13" s="16"/>
      <c r="P13" s="18"/>
    </row>
    <row r="14" spans="1:30" ht="21" x14ac:dyDescent="0.25">
      <c r="B14" s="51">
        <v>2022</v>
      </c>
    </row>
    <row r="15" spans="1:30" s="19" customFormat="1" ht="32.25" customHeight="1" x14ac:dyDescent="0.25">
      <c r="A15" s="56" t="s">
        <v>26</v>
      </c>
      <c r="B15" s="56" t="s">
        <v>27</v>
      </c>
      <c r="C15" s="57" t="s">
        <v>28</v>
      </c>
      <c r="D15" s="57" t="s">
        <v>29</v>
      </c>
      <c r="E15" s="57" t="s">
        <v>30</v>
      </c>
      <c r="F15" s="57" t="s">
        <v>31</v>
      </c>
      <c r="G15" s="57" t="s">
        <v>32</v>
      </c>
      <c r="H15" s="56" t="s">
        <v>33</v>
      </c>
      <c r="I15" s="55" t="s">
        <v>34</v>
      </c>
      <c r="J15" s="55"/>
      <c r="K15" s="55" t="s">
        <v>35</v>
      </c>
      <c r="L15" s="55"/>
      <c r="M15" s="54" t="s">
        <v>36</v>
      </c>
      <c r="N15" s="54" t="s">
        <v>37</v>
      </c>
      <c r="O15" s="54" t="s">
        <v>38</v>
      </c>
      <c r="P15" s="56" t="s">
        <v>39</v>
      </c>
    </row>
    <row r="16" spans="1:30" s="19" customFormat="1" ht="25.5" customHeight="1" x14ac:dyDescent="0.25">
      <c r="A16" s="57"/>
      <c r="B16" s="57"/>
      <c r="C16" s="61"/>
      <c r="D16" s="61"/>
      <c r="E16" s="61"/>
      <c r="F16" s="61"/>
      <c r="G16" s="61"/>
      <c r="H16" s="57"/>
      <c r="I16" s="20" t="s">
        <v>40</v>
      </c>
      <c r="J16" s="20" t="s">
        <v>41</v>
      </c>
      <c r="K16" s="20" t="s">
        <v>40</v>
      </c>
      <c r="L16" s="20" t="s">
        <v>42</v>
      </c>
      <c r="M16" s="55"/>
      <c r="N16" s="55"/>
      <c r="O16" s="55"/>
      <c r="P16" s="57"/>
    </row>
    <row r="17" spans="1:16" s="21" customFormat="1" ht="123" customHeight="1" x14ac:dyDescent="0.25">
      <c r="A17" s="22">
        <v>1</v>
      </c>
      <c r="B17" s="23" t="s">
        <v>0</v>
      </c>
      <c r="C17" s="23" t="s">
        <v>1</v>
      </c>
      <c r="D17" s="23" t="s">
        <v>56</v>
      </c>
      <c r="E17" s="24">
        <v>2617250446</v>
      </c>
      <c r="F17" s="24">
        <v>4245700500</v>
      </c>
      <c r="G17" s="25" t="s">
        <v>57</v>
      </c>
      <c r="H17" s="26">
        <v>1</v>
      </c>
      <c r="I17" s="24">
        <v>0</v>
      </c>
      <c r="J17" s="24">
        <v>0</v>
      </c>
      <c r="K17" s="24">
        <v>0</v>
      </c>
      <c r="L17" s="24">
        <v>0</v>
      </c>
      <c r="M17" s="27" t="s">
        <v>43</v>
      </c>
      <c r="N17" s="13" t="s">
        <v>44</v>
      </c>
      <c r="O17" s="13" t="s">
        <v>45</v>
      </c>
      <c r="P17" s="28" t="s">
        <v>69</v>
      </c>
    </row>
    <row r="18" spans="1:16" s="21" customFormat="1" ht="15" customHeight="1" x14ac:dyDescent="0.25">
      <c r="A18" s="58" t="s">
        <v>55</v>
      </c>
      <c r="B18" s="59"/>
      <c r="C18" s="59"/>
      <c r="D18" s="60"/>
      <c r="E18" s="29">
        <f>SUM(E17:E17)</f>
        <v>2617250446</v>
      </c>
      <c r="F18" s="29">
        <f>SUM(F17:F17)</f>
        <v>4245700500</v>
      </c>
      <c r="G18" s="30"/>
      <c r="H18" s="31">
        <f>AVERAGE(H17:H17)</f>
        <v>1</v>
      </c>
      <c r="I18" s="29">
        <f>SUM(I17:I17)</f>
        <v>0</v>
      </c>
      <c r="J18" s="29">
        <f>SUM(J17:J17)</f>
        <v>0</v>
      </c>
      <c r="K18" s="29">
        <f>SUM(K17:K17)</f>
        <v>0</v>
      </c>
      <c r="L18" s="29">
        <f>SUM(L17:L17)</f>
        <v>0</v>
      </c>
      <c r="M18" s="29"/>
      <c r="N18" s="29"/>
      <c r="O18" s="29"/>
      <c r="P18" s="32"/>
    </row>
    <row r="19" spans="1:16" ht="21" x14ac:dyDescent="0.25">
      <c r="B19" s="51">
        <v>2021</v>
      </c>
    </row>
    <row r="20" spans="1:16" s="33" customFormat="1" ht="32.25" customHeight="1" x14ac:dyDescent="0.25">
      <c r="A20" s="56" t="s">
        <v>26</v>
      </c>
      <c r="B20" s="56" t="s">
        <v>27</v>
      </c>
      <c r="C20" s="57" t="s">
        <v>28</v>
      </c>
      <c r="D20" s="57" t="s">
        <v>29</v>
      </c>
      <c r="E20" s="57" t="s">
        <v>30</v>
      </c>
      <c r="F20" s="57" t="s">
        <v>31</v>
      </c>
      <c r="G20" s="57" t="s">
        <v>32</v>
      </c>
      <c r="H20" s="56" t="s">
        <v>33</v>
      </c>
      <c r="I20" s="55" t="s">
        <v>34</v>
      </c>
      <c r="J20" s="55"/>
      <c r="K20" s="55" t="s">
        <v>35</v>
      </c>
      <c r="L20" s="55"/>
      <c r="M20" s="54" t="s">
        <v>36</v>
      </c>
      <c r="N20" s="54" t="s">
        <v>37</v>
      </c>
      <c r="O20" s="54" t="s">
        <v>38</v>
      </c>
      <c r="P20" s="56" t="s">
        <v>39</v>
      </c>
    </row>
    <row r="21" spans="1:16" s="33" customFormat="1" ht="33.75" customHeight="1" x14ac:dyDescent="0.25">
      <c r="A21" s="57"/>
      <c r="B21" s="57"/>
      <c r="C21" s="61"/>
      <c r="D21" s="61"/>
      <c r="E21" s="61"/>
      <c r="F21" s="61"/>
      <c r="G21" s="61"/>
      <c r="H21" s="57"/>
      <c r="I21" s="20" t="s">
        <v>40</v>
      </c>
      <c r="J21" s="20" t="s">
        <v>41</v>
      </c>
      <c r="K21" s="20" t="s">
        <v>40</v>
      </c>
      <c r="L21" s="20" t="s">
        <v>42</v>
      </c>
      <c r="M21" s="55"/>
      <c r="N21" s="55"/>
      <c r="O21" s="55"/>
      <c r="P21" s="57"/>
    </row>
    <row r="22" spans="1:16" s="34" customFormat="1" ht="124.5" customHeight="1" x14ac:dyDescent="0.25">
      <c r="A22" s="22">
        <v>1</v>
      </c>
      <c r="B22" s="35" t="s">
        <v>2</v>
      </c>
      <c r="C22" s="35" t="s">
        <v>3</v>
      </c>
      <c r="D22" s="36" t="s">
        <v>4</v>
      </c>
      <c r="E22" s="24">
        <v>170000000</v>
      </c>
      <c r="F22" s="24">
        <v>170000000</v>
      </c>
      <c r="G22" s="25" t="s">
        <v>58</v>
      </c>
      <c r="H22" s="26">
        <v>1</v>
      </c>
      <c r="I22" s="37">
        <v>0</v>
      </c>
      <c r="J22" s="37">
        <v>0</v>
      </c>
      <c r="K22" s="37">
        <v>0</v>
      </c>
      <c r="L22" s="37">
        <v>0</v>
      </c>
      <c r="M22" s="13" t="s">
        <v>52</v>
      </c>
      <c r="N22" s="15" t="s">
        <v>53</v>
      </c>
      <c r="O22" s="13" t="s">
        <v>54</v>
      </c>
      <c r="P22" s="38" t="s">
        <v>70</v>
      </c>
    </row>
    <row r="23" spans="1:16" s="34" customFormat="1" ht="96.75" customHeight="1" x14ac:dyDescent="0.25">
      <c r="A23" s="22">
        <v>2</v>
      </c>
      <c r="B23" s="35" t="s">
        <v>5</v>
      </c>
      <c r="C23" s="35" t="s">
        <v>6</v>
      </c>
      <c r="D23" s="39" t="s">
        <v>59</v>
      </c>
      <c r="E23" s="40">
        <v>30000000</v>
      </c>
      <c r="F23" s="40">
        <v>30000000</v>
      </c>
      <c r="G23" s="25" t="s">
        <v>58</v>
      </c>
      <c r="H23" s="26">
        <v>1</v>
      </c>
      <c r="I23" s="37">
        <v>0</v>
      </c>
      <c r="J23" s="37">
        <v>0</v>
      </c>
      <c r="K23" s="37">
        <v>0</v>
      </c>
      <c r="L23" s="37">
        <v>0</v>
      </c>
      <c r="M23" s="13" t="s">
        <v>48</v>
      </c>
      <c r="N23" s="13" t="s">
        <v>49</v>
      </c>
      <c r="O23" s="13" t="s">
        <v>50</v>
      </c>
      <c r="P23" s="38" t="s">
        <v>70</v>
      </c>
    </row>
    <row r="24" spans="1:16" s="34" customFormat="1" ht="120" customHeight="1" x14ac:dyDescent="0.25">
      <c r="A24" s="22">
        <v>3</v>
      </c>
      <c r="B24" s="35" t="s">
        <v>0</v>
      </c>
      <c r="C24" s="41" t="s">
        <v>7</v>
      </c>
      <c r="D24" s="36" t="s">
        <v>60</v>
      </c>
      <c r="E24" s="40">
        <v>207580225</v>
      </c>
      <c r="F24" s="40">
        <v>207580225</v>
      </c>
      <c r="G24" s="42" t="s">
        <v>61</v>
      </c>
      <c r="H24" s="26">
        <v>1</v>
      </c>
      <c r="I24" s="37">
        <v>0</v>
      </c>
      <c r="J24" s="37">
        <v>0</v>
      </c>
      <c r="K24" s="37">
        <v>0</v>
      </c>
      <c r="L24" s="37">
        <v>0</v>
      </c>
      <c r="M24" s="13" t="s">
        <v>43</v>
      </c>
      <c r="N24" s="13" t="s">
        <v>44</v>
      </c>
      <c r="O24" s="13" t="s">
        <v>45</v>
      </c>
      <c r="P24" s="38" t="s">
        <v>70</v>
      </c>
    </row>
    <row r="25" spans="1:16" s="34" customFormat="1" ht="143.25" customHeight="1" x14ac:dyDescent="0.25">
      <c r="A25" s="22">
        <v>4</v>
      </c>
      <c r="B25" s="35" t="s">
        <v>0</v>
      </c>
      <c r="C25" s="41" t="s">
        <v>8</v>
      </c>
      <c r="D25" s="36" t="s">
        <v>62</v>
      </c>
      <c r="E25" s="40">
        <v>114223788</v>
      </c>
      <c r="F25" s="40">
        <v>114223788</v>
      </c>
      <c r="G25" s="42" t="s">
        <v>61</v>
      </c>
      <c r="H25" s="26">
        <v>1</v>
      </c>
      <c r="I25" s="37">
        <v>0</v>
      </c>
      <c r="J25" s="37">
        <v>0</v>
      </c>
      <c r="K25" s="37">
        <v>0</v>
      </c>
      <c r="L25" s="37">
        <v>0</v>
      </c>
      <c r="M25" s="13" t="s">
        <v>43</v>
      </c>
      <c r="N25" s="13" t="s">
        <v>44</v>
      </c>
      <c r="O25" s="13" t="s">
        <v>45</v>
      </c>
      <c r="P25" s="38" t="s">
        <v>70</v>
      </c>
    </row>
    <row r="26" spans="1:16" s="34" customFormat="1" ht="112.5" customHeight="1" x14ac:dyDescent="0.25">
      <c r="A26" s="22">
        <v>5</v>
      </c>
      <c r="B26" s="35" t="s">
        <v>63</v>
      </c>
      <c r="C26" s="41" t="s">
        <v>64</v>
      </c>
      <c r="D26" s="39" t="s">
        <v>56</v>
      </c>
      <c r="E26" s="24">
        <v>2393333243</v>
      </c>
      <c r="F26" s="24">
        <v>6750000000</v>
      </c>
      <c r="G26" s="25" t="s">
        <v>65</v>
      </c>
      <c r="H26" s="47">
        <v>0</v>
      </c>
      <c r="I26" s="37">
        <v>2690659430</v>
      </c>
      <c r="J26" s="37">
        <f>2690659430-41995307</f>
        <v>2648664123</v>
      </c>
      <c r="K26" s="37">
        <v>0</v>
      </c>
      <c r="L26" s="37">
        <v>0</v>
      </c>
      <c r="M26" s="13" t="s">
        <v>43</v>
      </c>
      <c r="N26" s="13" t="s">
        <v>44</v>
      </c>
      <c r="O26" s="13" t="s">
        <v>45</v>
      </c>
      <c r="P26" s="43" t="s">
        <v>66</v>
      </c>
    </row>
    <row r="27" spans="1:16" s="34" customFormat="1" ht="111.75" customHeight="1" x14ac:dyDescent="0.25">
      <c r="A27" s="22">
        <v>6</v>
      </c>
      <c r="B27" s="35" t="s">
        <v>0</v>
      </c>
      <c r="C27" s="41" t="s">
        <v>1</v>
      </c>
      <c r="D27" s="41" t="s">
        <v>56</v>
      </c>
      <c r="E27" s="24">
        <v>120000000</v>
      </c>
      <c r="F27" s="24">
        <v>4245700500</v>
      </c>
      <c r="G27" s="25" t="s">
        <v>57</v>
      </c>
      <c r="H27" s="26">
        <v>1</v>
      </c>
      <c r="I27" s="37">
        <v>0</v>
      </c>
      <c r="J27" s="37">
        <v>0</v>
      </c>
      <c r="K27" s="37">
        <v>0</v>
      </c>
      <c r="L27" s="37">
        <v>0</v>
      </c>
      <c r="M27" s="13" t="s">
        <v>43</v>
      </c>
      <c r="N27" s="13" t="s">
        <v>44</v>
      </c>
      <c r="O27" s="13" t="s">
        <v>45</v>
      </c>
      <c r="P27" s="38" t="s">
        <v>70</v>
      </c>
    </row>
    <row r="28" spans="1:16" s="34" customFormat="1" ht="15" customHeight="1" x14ac:dyDescent="0.25">
      <c r="A28" s="58" t="s">
        <v>55</v>
      </c>
      <c r="B28" s="59"/>
      <c r="C28" s="59"/>
      <c r="D28" s="60"/>
      <c r="E28" s="29">
        <f>SUM(E22:E27)</f>
        <v>3035137256</v>
      </c>
      <c r="F28" s="29">
        <f>SUM(F22:F27)</f>
        <v>11517504513</v>
      </c>
      <c r="G28" s="30"/>
      <c r="H28" s="31">
        <f>AVERAGE(H22:H27)</f>
        <v>0.83333333333333337</v>
      </c>
      <c r="I28" s="44">
        <f>SUM(I22:I27)</f>
        <v>2690659430</v>
      </c>
      <c r="J28" s="44">
        <f>SUM(J22:J27)</f>
        <v>2648664123</v>
      </c>
      <c r="K28" s="44">
        <f>SUM(K22:K27)</f>
        <v>0</v>
      </c>
      <c r="L28" s="44">
        <f>SUM(L22:L27)</f>
        <v>0</v>
      </c>
      <c r="M28" s="44"/>
      <c r="N28" s="44"/>
      <c r="O28" s="44"/>
      <c r="P28" s="45"/>
    </row>
    <row r="30" spans="1:16" ht="21" x14ac:dyDescent="0.25">
      <c r="B30" s="51">
        <v>2021</v>
      </c>
    </row>
    <row r="31" spans="1:16" s="33" customFormat="1" ht="32.25" customHeight="1" x14ac:dyDescent="0.25">
      <c r="A31" s="56" t="s">
        <v>26</v>
      </c>
      <c r="B31" s="56" t="s">
        <v>27</v>
      </c>
      <c r="C31" s="57" t="s">
        <v>28</v>
      </c>
      <c r="D31" s="57" t="s">
        <v>29</v>
      </c>
      <c r="E31" s="57" t="s">
        <v>30</v>
      </c>
      <c r="F31" s="57" t="s">
        <v>31</v>
      </c>
      <c r="G31" s="57" t="s">
        <v>32</v>
      </c>
      <c r="H31" s="56" t="s">
        <v>33</v>
      </c>
      <c r="I31" s="55" t="s">
        <v>34</v>
      </c>
      <c r="J31" s="55"/>
      <c r="K31" s="55" t="s">
        <v>35</v>
      </c>
      <c r="L31" s="55"/>
      <c r="M31" s="54" t="s">
        <v>36</v>
      </c>
      <c r="N31" s="54" t="s">
        <v>37</v>
      </c>
      <c r="O31" s="54" t="s">
        <v>38</v>
      </c>
      <c r="P31" s="56" t="s">
        <v>39</v>
      </c>
    </row>
    <row r="32" spans="1:16" s="33" customFormat="1" ht="44.25" customHeight="1" x14ac:dyDescent="0.25">
      <c r="A32" s="57"/>
      <c r="B32" s="57"/>
      <c r="C32" s="61"/>
      <c r="D32" s="61"/>
      <c r="E32" s="61"/>
      <c r="F32" s="61"/>
      <c r="G32" s="61"/>
      <c r="H32" s="57"/>
      <c r="I32" s="20" t="s">
        <v>40</v>
      </c>
      <c r="J32" s="20" t="s">
        <v>41</v>
      </c>
      <c r="K32" s="20" t="s">
        <v>40</v>
      </c>
      <c r="L32" s="20" t="s">
        <v>42</v>
      </c>
      <c r="M32" s="55"/>
      <c r="N32" s="55"/>
      <c r="O32" s="55"/>
      <c r="P32" s="57"/>
    </row>
    <row r="33" spans="1:16" s="34" customFormat="1" ht="136.5" customHeight="1" x14ac:dyDescent="0.25">
      <c r="A33" s="22">
        <v>1</v>
      </c>
      <c r="B33" s="23" t="s">
        <v>63</v>
      </c>
      <c r="C33" s="46" t="s">
        <v>67</v>
      </c>
      <c r="D33" s="46" t="s">
        <v>56</v>
      </c>
      <c r="E33" s="37">
        <v>2732654757</v>
      </c>
      <c r="F33" s="37">
        <v>6750000000</v>
      </c>
      <c r="G33" s="25" t="s">
        <v>65</v>
      </c>
      <c r="H33" s="47">
        <v>0.98</v>
      </c>
      <c r="I33" s="37">
        <v>2690659430</v>
      </c>
      <c r="J33" s="37">
        <f>I33-41995307</f>
        <v>2648664123</v>
      </c>
      <c r="K33" s="37">
        <v>0</v>
      </c>
      <c r="L33" s="37">
        <v>0</v>
      </c>
      <c r="M33" s="13" t="s">
        <v>43</v>
      </c>
      <c r="N33" s="13" t="s">
        <v>44</v>
      </c>
      <c r="O33" s="13" t="s">
        <v>45</v>
      </c>
      <c r="P33" s="43" t="s">
        <v>68</v>
      </c>
    </row>
    <row r="34" spans="1:16" s="34" customFormat="1" ht="15" customHeight="1" x14ac:dyDescent="0.25">
      <c r="A34" s="58" t="s">
        <v>55</v>
      </c>
      <c r="B34" s="59"/>
      <c r="C34" s="59"/>
      <c r="D34" s="60"/>
      <c r="E34" s="44">
        <f>SUM(E33:E33)</f>
        <v>2732654757</v>
      </c>
      <c r="F34" s="44">
        <f>SUM(F33:F33)</f>
        <v>6750000000</v>
      </c>
      <c r="G34" s="30"/>
      <c r="H34" s="31">
        <f>AVERAGE(H33:H33)</f>
        <v>0.98</v>
      </c>
      <c r="I34" s="44">
        <f>SUM(I33:I33)</f>
        <v>2690659430</v>
      </c>
      <c r="J34" s="44">
        <f>SUM(J33:J33)</f>
        <v>2648664123</v>
      </c>
      <c r="K34" s="44">
        <f>SUM(K33:K33)</f>
        <v>0</v>
      </c>
      <c r="L34" s="44">
        <f>SUM(L33:L33)</f>
        <v>0</v>
      </c>
      <c r="M34" s="44"/>
      <c r="N34" s="44"/>
      <c r="O34" s="44"/>
      <c r="P34" s="45"/>
    </row>
  </sheetData>
  <mergeCells count="62">
    <mergeCell ref="M4:M5"/>
    <mergeCell ref="N4:N5"/>
    <mergeCell ref="O4:O5"/>
    <mergeCell ref="P4:P5"/>
    <mergeCell ref="A1:AD1"/>
    <mergeCell ref="A2:AD2"/>
    <mergeCell ref="K4:L4"/>
    <mergeCell ref="A4:A5"/>
    <mergeCell ref="B4:B5"/>
    <mergeCell ref="C4:C5"/>
    <mergeCell ref="D4:D5"/>
    <mergeCell ref="E4:E5"/>
    <mergeCell ref="A13:D13"/>
    <mergeCell ref="F4:F5"/>
    <mergeCell ref="G4:G5"/>
    <mergeCell ref="H4:H5"/>
    <mergeCell ref="I4:J4"/>
    <mergeCell ref="M15:M16"/>
    <mergeCell ref="N15:N16"/>
    <mergeCell ref="O15:O16"/>
    <mergeCell ref="P15:P16"/>
    <mergeCell ref="F15:F16"/>
    <mergeCell ref="G15:G16"/>
    <mergeCell ref="H15:H16"/>
    <mergeCell ref="I15:J15"/>
    <mergeCell ref="K15:L15"/>
    <mergeCell ref="A18:D18"/>
    <mergeCell ref="A20:A21"/>
    <mergeCell ref="B20:B21"/>
    <mergeCell ref="C20:C21"/>
    <mergeCell ref="D20:D21"/>
    <mergeCell ref="A15:A16"/>
    <mergeCell ref="B15:B16"/>
    <mergeCell ref="C15:C16"/>
    <mergeCell ref="D15:D16"/>
    <mergeCell ref="E15:E16"/>
    <mergeCell ref="M20:M21"/>
    <mergeCell ref="N20:N21"/>
    <mergeCell ref="O20:O21"/>
    <mergeCell ref="P20:P21"/>
    <mergeCell ref="A28:D28"/>
    <mergeCell ref="F20:F21"/>
    <mergeCell ref="G20:G21"/>
    <mergeCell ref="H20:H21"/>
    <mergeCell ref="I20:J20"/>
    <mergeCell ref="K20:L20"/>
    <mergeCell ref="E20:E21"/>
    <mergeCell ref="M31:M32"/>
    <mergeCell ref="N31:N32"/>
    <mergeCell ref="O31:O32"/>
    <mergeCell ref="P31:P32"/>
    <mergeCell ref="A34:D34"/>
    <mergeCell ref="F31:F32"/>
    <mergeCell ref="G31:G32"/>
    <mergeCell ref="H31:H32"/>
    <mergeCell ref="I31:J31"/>
    <mergeCell ref="K31:L31"/>
    <mergeCell ref="A31:A32"/>
    <mergeCell ref="B31:B32"/>
    <mergeCell ref="C31:C32"/>
    <mergeCell ref="D31:D32"/>
    <mergeCell ref="E31:E32"/>
  </mergeCells>
  <dataValidations count="1">
    <dataValidation type="custom" allowBlank="1" showInputMessage="1" showErrorMessage="1" prompt="Límite máximo de 2.000 caracteres incluyendo espacios" sqref="D6:D12">
      <formula1>LTE(LEN(D6),(2000))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'H:\DATOS\C.1.01_Planeacion\1.01.30_Planes\1.0.1.30.90_planes de fomento a la calidad\FOMENTO_2024\[ANEXO 1 Seguimiento Plan de Fomento 2019-2023.xlsx]Hoja1'!#REF!</xm:f>
          </x14:formula1>
          <xm:sqref>M6:M12 M17 M22:M27 M33</xm:sqref>
        </x14:dataValidation>
        <x14:dataValidation type="list" allowBlank="1" showInputMessage="1" showErrorMessage="1" prompt="Seleccione de la lista desplegable la línea de inversión_x000a_">
          <x14:formula1>
            <xm:f>'H:\DATOS\C.1.01_Planeacion\1.01.30_Planes\1.0.1.30.90_planes de fomento a la calidad\FOMENTO_2023\nuevo plan recursos fomento 2023\[Anexo_Formulación Plan de Fomento a la Calidad 2023.xlsx_2023-EE-174263_1 observac.xlsx]LISTAS'!#REF!</xm:f>
          </x14:formula1>
          <xm:sqref>B6:B12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inversion 2020-2022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2024-08-26T13:49:44Z</dcterms:modified>
</cp:coreProperties>
</file>